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60" windowWidth="15480" windowHeight="11640" tabRatio="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'Sheet1'!$A$1:$Q$34</definedName>
  </definedNames>
  <calcPr fullCalcOnLoad="1"/>
</workbook>
</file>

<file path=xl/sharedStrings.xml><?xml version="1.0" encoding="utf-8"?>
<sst xmlns="http://schemas.openxmlformats.org/spreadsheetml/2006/main" count="59" uniqueCount="30">
  <si>
    <t>chr6</t>
  </si>
  <si>
    <t>chr7</t>
  </si>
  <si>
    <t>chr13</t>
  </si>
  <si>
    <t>chr14</t>
  </si>
  <si>
    <t>chr19</t>
  </si>
  <si>
    <t>chr20</t>
  </si>
  <si>
    <t>chr21</t>
  </si>
  <si>
    <t>chr22</t>
  </si>
  <si>
    <t>chrX</t>
  </si>
  <si>
    <t>chrY</t>
  </si>
  <si>
    <t>total</t>
  </si>
  <si>
    <t>in known genes</t>
  </si>
  <si>
    <t>chromosome</t>
  </si>
  <si>
    <t>in FEAST</t>
  </si>
  <si>
    <t>in novel FEAST</t>
  </si>
  <si>
    <t>known genes</t>
  </si>
  <si>
    <t>novel FEAST</t>
  </si>
  <si>
    <t>novel/out</t>
  </si>
  <si>
    <t>ratio</t>
  </si>
  <si>
    <t>std</t>
  </si>
  <si>
    <t>(B) Clustered transfrags</t>
  </si>
  <si>
    <t>(A) All transfrags</t>
  </si>
  <si>
    <t>Chromosome</t>
  </si>
  <si>
    <t>Transfrags</t>
  </si>
  <si>
    <t>Enrichment</t>
  </si>
  <si>
    <t>Sequence length (Mb)</t>
  </si>
  <si>
    <t>Supplementary Table 1</t>
  </si>
  <si>
    <t>All chrom</t>
  </si>
  <si>
    <t>prob</t>
  </si>
  <si>
    <t>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</si>
</sst>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%"/>
    <numFmt numFmtId="166" formatCode="0.0000"/>
    <numFmt numFmtId="167" formatCode="0.0"/>
    <numFmt numFmtId="168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14.00390625" style="0" customWidth="1"/>
    <col min="2" max="2" width="1.25" style="0" customWidth="1"/>
    <col min="3" max="3" width="7.875" style="0" customWidth="1"/>
    <col min="4" max="4" width="13.625" style="0" customWidth="1"/>
    <col min="5" max="5" width="7.625" style="0" customWidth="1"/>
    <col min="6" max="6" width="12.625" style="0" customWidth="1"/>
    <col min="7" max="7" width="8.875" style="0" customWidth="1"/>
    <col min="8" max="8" width="1.25" style="0" customWidth="1"/>
    <col min="9" max="9" width="11.00390625" style="0" customWidth="1"/>
    <col min="10" max="10" width="11.625" style="0" customWidth="1"/>
    <col min="11" max="11" width="11.00390625" style="0" customWidth="1"/>
    <col min="12" max="12" width="8.875" style="0" customWidth="1"/>
    <col min="13" max="13" width="1.25" style="0" customWidth="1"/>
    <col min="14" max="14" width="5.625" style="0" customWidth="1"/>
    <col min="15" max="15" width="6.625" style="0" customWidth="1"/>
    <col min="16" max="16" width="5.00390625" style="0" customWidth="1"/>
    <col min="17" max="17" width="5.875" style="0" customWidth="1"/>
    <col min="18" max="16384" width="11.00390625" style="0" customWidth="1"/>
  </cols>
  <sheetData>
    <row r="1" spans="1:2" ht="15">
      <c r="A1" s="8" t="s">
        <v>26</v>
      </c>
      <c r="B1" s="8"/>
    </row>
    <row r="3" s="8" customFormat="1" ht="15">
      <c r="A3" s="8" t="s">
        <v>21</v>
      </c>
    </row>
    <row r="5" spans="1:17" s="6" customFormat="1" ht="15">
      <c r="A5" s="22" t="s">
        <v>22</v>
      </c>
      <c r="B5" s="7"/>
      <c r="C5" s="23" t="s">
        <v>23</v>
      </c>
      <c r="D5" s="23"/>
      <c r="E5" s="23"/>
      <c r="F5" s="23"/>
      <c r="G5" s="23"/>
      <c r="H5" s="7"/>
      <c r="I5" s="23" t="s">
        <v>25</v>
      </c>
      <c r="J5" s="23"/>
      <c r="K5" s="23"/>
      <c r="L5" s="23"/>
      <c r="M5" s="7"/>
      <c r="N5" s="23" t="s">
        <v>24</v>
      </c>
      <c r="O5" s="23"/>
      <c r="P5" s="23"/>
      <c r="Q5" s="23"/>
    </row>
    <row r="6" spans="3:17" s="6" customFormat="1" ht="12.75">
      <c r="C6" s="6" t="s">
        <v>10</v>
      </c>
      <c r="D6" s="6" t="s">
        <v>11</v>
      </c>
      <c r="E6" s="6" t="s">
        <v>13</v>
      </c>
      <c r="F6" s="6" t="s">
        <v>14</v>
      </c>
      <c r="G6" s="6" t="s">
        <v>17</v>
      </c>
      <c r="I6" s="6" t="s">
        <v>12</v>
      </c>
      <c r="J6" s="6" t="s">
        <v>15</v>
      </c>
      <c r="K6" s="6" t="s">
        <v>16</v>
      </c>
      <c r="L6" s="6" t="s">
        <v>17</v>
      </c>
      <c r="N6" s="6" t="s">
        <v>18</v>
      </c>
      <c r="O6" s="6" t="s">
        <v>19</v>
      </c>
      <c r="P6" s="6" t="s">
        <v>29</v>
      </c>
      <c r="Q6" s="6" t="s">
        <v>28</v>
      </c>
    </row>
    <row r="7" spans="1:17" ht="12.75">
      <c r="A7" t="s">
        <v>0</v>
      </c>
      <c r="C7">
        <v>103038</v>
      </c>
      <c r="D7">
        <v>52337</v>
      </c>
      <c r="E7">
        <v>46527</v>
      </c>
      <c r="F7">
        <v>16360</v>
      </c>
      <c r="G7" s="1">
        <f>F7/(C7-D7)</f>
        <v>0.32267608133961856</v>
      </c>
      <c r="H7" s="1"/>
      <c r="I7" s="4">
        <v>167.317699</v>
      </c>
      <c r="J7" s="4">
        <v>61.028223</v>
      </c>
      <c r="K7" s="4">
        <v>27.967756</v>
      </c>
      <c r="L7" s="1">
        <f>K7/(I7-J7)</f>
        <v>0.2631281764903987</v>
      </c>
      <c r="M7" s="1"/>
      <c r="N7" s="2">
        <f aca="true" t="shared" si="0" ref="N7:N17">G7/L7</f>
        <v>1.2263075951936022</v>
      </c>
      <c r="O7" s="3">
        <f>SQRT(G7*(1-G7)/(C7-D7))</f>
        <v>0.0020762198105737806</v>
      </c>
      <c r="P7" s="4">
        <f aca="true" t="shared" si="1" ref="P7:P17">(G7-L7)/O7</f>
        <v>28.68092508604052</v>
      </c>
      <c r="Q7" s="5">
        <f>2*(1-NORMSDIST(ABS(P7)))</f>
        <v>0</v>
      </c>
    </row>
    <row r="8" spans="1:17" ht="12.75">
      <c r="A8" t="s">
        <v>1</v>
      </c>
      <c r="C8">
        <v>98268</v>
      </c>
      <c r="D8">
        <v>53107</v>
      </c>
      <c r="E8">
        <v>45181</v>
      </c>
      <c r="F8">
        <v>14809</v>
      </c>
      <c r="G8" s="1">
        <f aca="true" t="shared" si="2" ref="G8:G17">F8/(C8-D8)</f>
        <v>0.32791567945793937</v>
      </c>
      <c r="H8" s="1"/>
      <c r="I8" s="4">
        <v>154.759139</v>
      </c>
      <c r="J8" s="4">
        <v>64.841719</v>
      </c>
      <c r="K8" s="4">
        <v>23.803766</v>
      </c>
      <c r="L8" s="1">
        <f aca="true" t="shared" si="3" ref="L8:L17">K8/(I8-J8)</f>
        <v>0.26472919263030453</v>
      </c>
      <c r="M8" s="1"/>
      <c r="N8" s="2">
        <f t="shared" si="0"/>
        <v>1.2386834870753187</v>
      </c>
      <c r="O8" s="3">
        <f aca="true" t="shared" si="4" ref="O8:O17">SQRT(G8*(1-G8)/(C8-D8))</f>
        <v>0.002209078752006186</v>
      </c>
      <c r="P8" s="4">
        <f t="shared" si="1"/>
        <v>28.60309383278062</v>
      </c>
      <c r="Q8" s="5">
        <f aca="true" t="shared" si="5" ref="Q8:Q17">2*(1-NORMSDIST(ABS(P8)))</f>
        <v>0</v>
      </c>
    </row>
    <row r="9" spans="1:17" ht="12.75">
      <c r="A9" t="s">
        <v>2</v>
      </c>
      <c r="C9">
        <v>57306</v>
      </c>
      <c r="D9">
        <v>25316</v>
      </c>
      <c r="E9">
        <v>24027</v>
      </c>
      <c r="F9">
        <v>9488</v>
      </c>
      <c r="G9" s="1">
        <f t="shared" si="2"/>
        <v>0.2965926852141294</v>
      </c>
      <c r="H9" s="1"/>
      <c r="I9" s="4">
        <v>95.55998</v>
      </c>
      <c r="J9" s="4">
        <v>29.098544</v>
      </c>
      <c r="K9" s="4">
        <v>14.297588</v>
      </c>
      <c r="L9" s="1">
        <f t="shared" si="3"/>
        <v>0.21512607702307246</v>
      </c>
      <c r="M9" s="1"/>
      <c r="N9" s="2">
        <f t="shared" si="0"/>
        <v>1.3786923896832812</v>
      </c>
      <c r="O9" s="3">
        <f t="shared" si="4"/>
        <v>0.0025537391711049295</v>
      </c>
      <c r="P9" s="4">
        <f t="shared" si="1"/>
        <v>31.90091185225024</v>
      </c>
      <c r="Q9" s="5">
        <f t="shared" si="5"/>
        <v>0</v>
      </c>
    </row>
    <row r="10" spans="1:17" ht="12.75">
      <c r="A10" t="s">
        <v>3</v>
      </c>
      <c r="C10">
        <v>49974</v>
      </c>
      <c r="D10">
        <v>26458</v>
      </c>
      <c r="E10">
        <v>24773</v>
      </c>
      <c r="F10">
        <v>8965</v>
      </c>
      <c r="G10" s="1">
        <f t="shared" si="2"/>
        <v>0.38122980098656234</v>
      </c>
      <c r="H10" s="1"/>
      <c r="I10" s="4">
        <v>88.290585</v>
      </c>
      <c r="J10" s="4">
        <v>35.084091</v>
      </c>
      <c r="K10" s="4">
        <v>17.225192</v>
      </c>
      <c r="L10" s="1">
        <f t="shared" si="3"/>
        <v>0.323742286045008</v>
      </c>
      <c r="M10" s="1"/>
      <c r="N10" s="2">
        <f t="shared" si="0"/>
        <v>1.1775718447035437</v>
      </c>
      <c r="O10" s="3">
        <f t="shared" si="4"/>
        <v>0.0031672065728617954</v>
      </c>
      <c r="P10" s="4">
        <f t="shared" si="1"/>
        <v>18.150857425636847</v>
      </c>
      <c r="Q10" s="5">
        <f t="shared" si="5"/>
        <v>0</v>
      </c>
    </row>
    <row r="11" spans="1:17" ht="12.75">
      <c r="A11" t="s">
        <v>4</v>
      </c>
      <c r="C11">
        <v>35769</v>
      </c>
      <c r="D11">
        <v>23260</v>
      </c>
      <c r="E11">
        <v>11301</v>
      </c>
      <c r="F11">
        <v>3726</v>
      </c>
      <c r="G11" s="1">
        <f t="shared" si="2"/>
        <v>0.29786553681349426</v>
      </c>
      <c r="H11" s="1"/>
      <c r="I11" s="4">
        <v>55.785651</v>
      </c>
      <c r="J11" s="4">
        <v>25.21309</v>
      </c>
      <c r="K11" s="4">
        <v>9.080622</v>
      </c>
      <c r="L11" s="1">
        <f t="shared" si="3"/>
        <v>0.2970186894058368</v>
      </c>
      <c r="M11" s="1"/>
      <c r="N11" s="15">
        <f t="shared" si="0"/>
        <v>1.0028511586572262</v>
      </c>
      <c r="O11" s="3">
        <f t="shared" si="4"/>
        <v>0.004088923429354021</v>
      </c>
      <c r="P11" s="4">
        <f t="shared" si="1"/>
        <v>0.20710767083042064</v>
      </c>
      <c r="Q11" s="5">
        <f t="shared" si="5"/>
        <v>0.8359257715213992</v>
      </c>
    </row>
    <row r="12" spans="1:17" ht="12.75">
      <c r="A12" t="s">
        <v>5</v>
      </c>
      <c r="C12">
        <v>46623</v>
      </c>
      <c r="D12">
        <v>25729</v>
      </c>
      <c r="E12">
        <v>20713</v>
      </c>
      <c r="F12">
        <v>7006</v>
      </c>
      <c r="G12" s="1">
        <f t="shared" si="2"/>
        <v>0.3353115727002967</v>
      </c>
      <c r="H12" s="1"/>
      <c r="I12" s="4">
        <v>59.505253</v>
      </c>
      <c r="J12" s="4">
        <v>24.323723</v>
      </c>
      <c r="K12" s="4">
        <v>11.477917</v>
      </c>
      <c r="L12" s="1">
        <f t="shared" si="3"/>
        <v>0.32624837521278915</v>
      </c>
      <c r="M12" s="1"/>
      <c r="N12" s="2">
        <f t="shared" si="0"/>
        <v>1.0277800540204876</v>
      </c>
      <c r="O12" s="3">
        <f t="shared" si="4"/>
        <v>0.00326604778737228</v>
      </c>
      <c r="P12" s="4">
        <f t="shared" si="1"/>
        <v>2.7749739371693063</v>
      </c>
      <c r="Q12" s="5">
        <f t="shared" si="5"/>
        <v>0.005520613175148625</v>
      </c>
    </row>
    <row r="13" spans="1:17" ht="12.75">
      <c r="A13" t="s">
        <v>6</v>
      </c>
      <c r="C13">
        <v>21584</v>
      </c>
      <c r="D13">
        <v>10996</v>
      </c>
      <c r="E13">
        <v>10699</v>
      </c>
      <c r="F13">
        <v>3946</v>
      </c>
      <c r="G13" s="1">
        <f t="shared" si="2"/>
        <v>0.37268605969021534</v>
      </c>
      <c r="H13" s="1"/>
      <c r="I13" s="4">
        <v>34.171998</v>
      </c>
      <c r="J13" s="4">
        <v>11.748615</v>
      </c>
      <c r="K13" s="4">
        <v>6.139841</v>
      </c>
      <c r="L13" s="1">
        <f t="shared" si="3"/>
        <v>0.27381421438504616</v>
      </c>
      <c r="M13" s="1"/>
      <c r="N13" s="2">
        <f t="shared" si="0"/>
        <v>1.3610909883813864</v>
      </c>
      <c r="O13" s="3">
        <f t="shared" si="4"/>
        <v>0.004699017659347888</v>
      </c>
      <c r="P13" s="4">
        <f t="shared" si="1"/>
        <v>21.040960573638333</v>
      </c>
      <c r="Q13" s="5">
        <f t="shared" si="5"/>
        <v>0</v>
      </c>
    </row>
    <row r="14" spans="1:17" ht="12.75">
      <c r="A14" t="s">
        <v>7</v>
      </c>
      <c r="C14">
        <v>27706</v>
      </c>
      <c r="D14">
        <v>16022</v>
      </c>
      <c r="E14">
        <v>11058</v>
      </c>
      <c r="F14">
        <v>3626</v>
      </c>
      <c r="G14" s="1">
        <f t="shared" si="2"/>
        <v>0.3103389250256761</v>
      </c>
      <c r="H14" s="1"/>
      <c r="I14" s="4">
        <v>34.76481</v>
      </c>
      <c r="J14" s="4">
        <v>16.908998</v>
      </c>
      <c r="K14" s="4">
        <v>5.595658</v>
      </c>
      <c r="L14" s="1">
        <f t="shared" si="3"/>
        <v>0.31338020359981394</v>
      </c>
      <c r="M14" s="1"/>
      <c r="N14" s="15">
        <f t="shared" si="0"/>
        <v>0.9902952434799566</v>
      </c>
      <c r="O14" s="3">
        <f t="shared" si="4"/>
        <v>0.004279964915528723</v>
      </c>
      <c r="P14" s="4">
        <f t="shared" si="1"/>
        <v>-0.7105849309893528</v>
      </c>
      <c r="Q14" s="5">
        <f t="shared" si="5"/>
        <v>0.477341483772489</v>
      </c>
    </row>
    <row r="15" spans="1:17" ht="12.75">
      <c r="A15" t="s">
        <v>8</v>
      </c>
      <c r="C15">
        <v>57132</v>
      </c>
      <c r="D15">
        <v>26040</v>
      </c>
      <c r="E15">
        <v>19756</v>
      </c>
      <c r="F15">
        <v>7463</v>
      </c>
      <c r="G15" s="1">
        <f t="shared" si="2"/>
        <v>0.2400295896050431</v>
      </c>
      <c r="H15" s="1"/>
      <c r="I15" s="4">
        <v>150.394264</v>
      </c>
      <c r="J15" s="4">
        <v>42.58975</v>
      </c>
      <c r="K15" s="4">
        <v>22.697838</v>
      </c>
      <c r="L15" s="1">
        <f t="shared" si="3"/>
        <v>0.21054626710714547</v>
      </c>
      <c r="M15" s="1"/>
      <c r="N15" s="2">
        <f t="shared" si="0"/>
        <v>1.1400325111577199</v>
      </c>
      <c r="O15" s="3">
        <f t="shared" si="4"/>
        <v>0.002422179941887569</v>
      </c>
      <c r="P15" s="4">
        <f t="shared" si="1"/>
        <v>12.172226343729733</v>
      </c>
      <c r="Q15" s="5">
        <f t="shared" si="5"/>
        <v>0</v>
      </c>
    </row>
    <row r="16" spans="1:17" ht="12.75">
      <c r="A16" t="s">
        <v>9</v>
      </c>
      <c r="C16">
        <v>6250</v>
      </c>
      <c r="D16">
        <v>1363</v>
      </c>
      <c r="E16">
        <v>2027</v>
      </c>
      <c r="F16">
        <v>1260</v>
      </c>
      <c r="G16" s="1">
        <f t="shared" si="2"/>
        <v>0.2578268876611418</v>
      </c>
      <c r="H16" s="1"/>
      <c r="I16" s="4">
        <v>24.871691</v>
      </c>
      <c r="J16" s="4">
        <v>3.901038</v>
      </c>
      <c r="K16" s="4">
        <v>3.582398</v>
      </c>
      <c r="L16" s="1">
        <f t="shared" si="3"/>
        <v>0.17082911056703862</v>
      </c>
      <c r="M16" s="1"/>
      <c r="N16" s="2">
        <f t="shared" si="0"/>
        <v>1.5092678689558743</v>
      </c>
      <c r="O16" s="3">
        <f t="shared" si="4"/>
        <v>0.006257423398452405</v>
      </c>
      <c r="P16" s="4">
        <f t="shared" si="1"/>
        <v>13.903130978098686</v>
      </c>
      <c r="Q16" s="5">
        <f t="shared" si="5"/>
        <v>0</v>
      </c>
    </row>
    <row r="17" spans="1:17" s="14" customFormat="1" ht="12.75">
      <c r="A17" s="16" t="s">
        <v>27</v>
      </c>
      <c r="B17" s="16"/>
      <c r="C17" s="16">
        <f>SUM(C7:C16)</f>
        <v>503650</v>
      </c>
      <c r="D17" s="16">
        <f>SUM(D7:D16)</f>
        <v>260628</v>
      </c>
      <c r="E17" s="16">
        <f>SUM(E7:E16)</f>
        <v>216062</v>
      </c>
      <c r="F17" s="16">
        <f>SUM(F7:F16)</f>
        <v>76649</v>
      </c>
      <c r="G17" s="17">
        <f t="shared" si="2"/>
        <v>0.31539942885829264</v>
      </c>
      <c r="H17" s="17"/>
      <c r="I17" s="18">
        <v>865.42107</v>
      </c>
      <c r="J17" s="18">
        <v>314.737791</v>
      </c>
      <c r="K17" s="18">
        <v>141.868576</v>
      </c>
      <c r="L17" s="17">
        <f t="shared" si="3"/>
        <v>0.2576228140749485</v>
      </c>
      <c r="M17" s="17"/>
      <c r="N17" s="19">
        <f t="shared" si="0"/>
        <v>1.224268238784689</v>
      </c>
      <c r="O17" s="20">
        <f t="shared" si="4"/>
        <v>0.0009425975020312452</v>
      </c>
      <c r="P17" s="18">
        <f t="shared" si="1"/>
        <v>61.295107040745094</v>
      </c>
      <c r="Q17" s="21">
        <f t="shared" si="5"/>
        <v>0</v>
      </c>
    </row>
    <row r="18" spans="7:17" ht="12.75">
      <c r="G18" s="1"/>
      <c r="H18" s="1"/>
      <c r="L18" s="1"/>
      <c r="M18" s="1"/>
      <c r="N18" s="2"/>
      <c r="O18" s="3"/>
      <c r="P18" s="4"/>
      <c r="Q18" s="5"/>
    </row>
    <row r="19" spans="7:17" ht="12.75">
      <c r="G19" s="1"/>
      <c r="H19" s="1"/>
      <c r="L19" s="1"/>
      <c r="M19" s="1"/>
      <c r="N19" s="2"/>
      <c r="O19" s="3"/>
      <c r="P19" s="4"/>
      <c r="Q19" s="5"/>
    </row>
    <row r="20" spans="1:17" s="8" customFormat="1" ht="15">
      <c r="A20" s="8" t="s">
        <v>20</v>
      </c>
      <c r="G20" s="9"/>
      <c r="H20" s="9"/>
      <c r="L20" s="9"/>
      <c r="M20" s="9"/>
      <c r="N20" s="10"/>
      <c r="O20" s="11"/>
      <c r="P20" s="12"/>
      <c r="Q20" s="13"/>
    </row>
    <row r="22" spans="1:17" ht="15">
      <c r="A22" s="22" t="s">
        <v>22</v>
      </c>
      <c r="B22" s="7"/>
      <c r="C22" s="23" t="s">
        <v>23</v>
      </c>
      <c r="D22" s="23"/>
      <c r="E22" s="23"/>
      <c r="F22" s="23"/>
      <c r="G22" s="23"/>
      <c r="H22" s="7"/>
      <c r="I22" s="23" t="s">
        <v>25</v>
      </c>
      <c r="J22" s="23"/>
      <c r="K22" s="23"/>
      <c r="L22" s="23"/>
      <c r="M22" s="7"/>
      <c r="N22" s="23" t="s">
        <v>24</v>
      </c>
      <c r="O22" s="23"/>
      <c r="P22" s="23"/>
      <c r="Q22" s="23"/>
    </row>
    <row r="23" spans="1:17" ht="12.75">
      <c r="A23" s="6"/>
      <c r="B23" s="6"/>
      <c r="C23" s="6" t="s">
        <v>10</v>
      </c>
      <c r="D23" s="6" t="s">
        <v>11</v>
      </c>
      <c r="E23" s="6" t="s">
        <v>13</v>
      </c>
      <c r="F23" s="6" t="s">
        <v>14</v>
      </c>
      <c r="G23" s="6" t="s">
        <v>17</v>
      </c>
      <c r="H23" s="6"/>
      <c r="I23" s="6" t="s">
        <v>12</v>
      </c>
      <c r="J23" s="6" t="s">
        <v>15</v>
      </c>
      <c r="K23" s="6" t="s">
        <v>16</v>
      </c>
      <c r="L23" s="6" t="s">
        <v>17</v>
      </c>
      <c r="M23" s="6"/>
      <c r="N23" s="6" t="s">
        <v>18</v>
      </c>
      <c r="O23" s="6" t="s">
        <v>19</v>
      </c>
      <c r="P23" s="6" t="s">
        <v>29</v>
      </c>
      <c r="Q23" s="6" t="s">
        <v>28</v>
      </c>
    </row>
    <row r="24" spans="1:17" ht="12.75">
      <c r="A24" t="s">
        <v>0</v>
      </c>
      <c r="C24">
        <v>61383</v>
      </c>
      <c r="D24">
        <v>36569</v>
      </c>
      <c r="E24">
        <v>30308</v>
      </c>
      <c r="F24">
        <v>8835</v>
      </c>
      <c r="G24" s="1">
        <f>F24/(C24-D24)</f>
        <v>0.3560490045941807</v>
      </c>
      <c r="H24" s="1"/>
      <c r="I24" s="4">
        <v>167.317699</v>
      </c>
      <c r="J24" s="4">
        <v>61.028223</v>
      </c>
      <c r="K24" s="4">
        <v>27.967756</v>
      </c>
      <c r="L24" s="1">
        <f>K24/(I24-J24)</f>
        <v>0.2631281764903987</v>
      </c>
      <c r="M24" s="1"/>
      <c r="N24" s="2">
        <f aca="true" t="shared" si="6" ref="N24:N34">G24/L24</f>
        <v>1.353139026550327</v>
      </c>
      <c r="O24" s="3">
        <f>SQRT(G24*(1-G24)/(C24-D24))</f>
        <v>0.0030397152930321273</v>
      </c>
      <c r="P24" s="4">
        <f aca="true" t="shared" si="7" ref="P24:P34">(G24-L24)/O24</f>
        <v>30.568924766336625</v>
      </c>
      <c r="Q24" s="5">
        <f>2*(1-NORMSDIST(ABS(P24)))</f>
        <v>0</v>
      </c>
    </row>
    <row r="25" spans="1:17" ht="12.75">
      <c r="A25" t="s">
        <v>1</v>
      </c>
      <c r="C25">
        <v>59709</v>
      </c>
      <c r="D25">
        <v>35426</v>
      </c>
      <c r="E25">
        <v>29680</v>
      </c>
      <c r="F25">
        <v>9359</v>
      </c>
      <c r="G25" s="1">
        <f aca="true" t="shared" si="8" ref="G25:G34">F25/(C25-D25)</f>
        <v>0.3854136638800807</v>
      </c>
      <c r="H25" s="1"/>
      <c r="I25" s="4">
        <v>154.759139</v>
      </c>
      <c r="J25" s="4">
        <v>64.841719</v>
      </c>
      <c r="K25" s="4">
        <v>23.803766</v>
      </c>
      <c r="L25" s="1">
        <f aca="true" t="shared" si="9" ref="L25:L34">K25/(I25-J25)</f>
        <v>0.26472919263030453</v>
      </c>
      <c r="M25" s="1"/>
      <c r="N25" s="2">
        <f t="shared" si="6"/>
        <v>1.4558789684306277</v>
      </c>
      <c r="O25" s="3">
        <f aca="true" t="shared" si="10" ref="O25:O34">SQRT(G25*(1-G25)/(C25-D25))</f>
        <v>0.0031232290395144897</v>
      </c>
      <c r="P25" s="4">
        <f t="shared" si="7"/>
        <v>38.64092889855325</v>
      </c>
      <c r="Q25" s="5">
        <f aca="true" t="shared" si="11" ref="Q25:Q34">2*(1-NORMSDIST(ABS(P25)))</f>
        <v>0</v>
      </c>
    </row>
    <row r="26" spans="1:17" ht="12.75">
      <c r="A26" t="s">
        <v>2</v>
      </c>
      <c r="C26">
        <v>30123</v>
      </c>
      <c r="D26">
        <v>16171</v>
      </c>
      <c r="E26">
        <v>14957</v>
      </c>
      <c r="F26">
        <v>5180</v>
      </c>
      <c r="G26" s="1">
        <f t="shared" si="8"/>
        <v>0.3712729357798165</v>
      </c>
      <c r="H26" s="1"/>
      <c r="I26" s="4">
        <v>95.55998</v>
      </c>
      <c r="J26" s="4">
        <v>29.098544</v>
      </c>
      <c r="K26" s="4">
        <v>14.297588</v>
      </c>
      <c r="L26" s="1">
        <f t="shared" si="9"/>
        <v>0.21512607702307246</v>
      </c>
      <c r="M26" s="1"/>
      <c r="N26" s="2">
        <f t="shared" si="6"/>
        <v>1.7258388239934166</v>
      </c>
      <c r="O26" s="3">
        <f t="shared" si="10"/>
        <v>0.004090340760683298</v>
      </c>
      <c r="P26" s="4">
        <f t="shared" si="7"/>
        <v>38.174535544236534</v>
      </c>
      <c r="Q26" s="5">
        <f t="shared" si="11"/>
        <v>0</v>
      </c>
    </row>
    <row r="27" spans="1:17" ht="12.75">
      <c r="A27" t="s">
        <v>3</v>
      </c>
      <c r="C27">
        <v>30352</v>
      </c>
      <c r="D27">
        <v>17978</v>
      </c>
      <c r="E27">
        <v>15455</v>
      </c>
      <c r="F27">
        <v>5010</v>
      </c>
      <c r="G27" s="1">
        <f t="shared" si="8"/>
        <v>0.40488120252141585</v>
      </c>
      <c r="H27" s="1"/>
      <c r="I27" s="4">
        <v>88.290585</v>
      </c>
      <c r="J27" s="4">
        <v>35.084091</v>
      </c>
      <c r="K27" s="4">
        <v>17.225192</v>
      </c>
      <c r="L27" s="1">
        <f t="shared" si="9"/>
        <v>0.323742286045008</v>
      </c>
      <c r="M27" s="1"/>
      <c r="N27" s="2">
        <f t="shared" si="6"/>
        <v>1.2506281075223136</v>
      </c>
      <c r="O27" s="3">
        <f t="shared" si="10"/>
        <v>0.004412762819866777</v>
      </c>
      <c r="P27" s="4">
        <f t="shared" si="7"/>
        <v>18.387327800875887</v>
      </c>
      <c r="Q27" s="5">
        <f t="shared" si="11"/>
        <v>0</v>
      </c>
    </row>
    <row r="28" spans="1:17" ht="12.75">
      <c r="A28" t="s">
        <v>4</v>
      </c>
      <c r="C28">
        <v>26707</v>
      </c>
      <c r="D28">
        <v>19065</v>
      </c>
      <c r="E28">
        <v>8269</v>
      </c>
      <c r="F28">
        <v>2308</v>
      </c>
      <c r="G28" s="1">
        <f t="shared" si="8"/>
        <v>0.30201517927244176</v>
      </c>
      <c r="H28" s="1"/>
      <c r="I28" s="4">
        <v>55.785651</v>
      </c>
      <c r="J28" s="4">
        <v>25.21309</v>
      </c>
      <c r="K28" s="4">
        <v>9.080622</v>
      </c>
      <c r="L28" s="1">
        <f t="shared" si="9"/>
        <v>0.2970186894058368</v>
      </c>
      <c r="M28" s="1"/>
      <c r="N28" s="15">
        <f t="shared" si="6"/>
        <v>1.016822139632358</v>
      </c>
      <c r="O28" s="3">
        <f t="shared" si="10"/>
        <v>0.00525211053851721</v>
      </c>
      <c r="P28" s="4">
        <f t="shared" si="7"/>
        <v>0.9513299139388581</v>
      </c>
      <c r="Q28" s="5">
        <f t="shared" si="11"/>
        <v>0.3414369261548318</v>
      </c>
    </row>
    <row r="29" spans="1:17" ht="12.75">
      <c r="A29" t="s">
        <v>5</v>
      </c>
      <c r="C29">
        <v>34278</v>
      </c>
      <c r="D29">
        <v>21087</v>
      </c>
      <c r="E29">
        <v>15772</v>
      </c>
      <c r="F29">
        <v>4560</v>
      </c>
      <c r="G29" s="1">
        <f t="shared" si="8"/>
        <v>0.34569024334773707</v>
      </c>
      <c r="H29" s="1"/>
      <c r="I29" s="4">
        <v>59.505253</v>
      </c>
      <c r="J29" s="4">
        <v>24.323723</v>
      </c>
      <c r="K29" s="4">
        <v>11.477917</v>
      </c>
      <c r="L29" s="1">
        <f t="shared" si="9"/>
        <v>0.32624837521278915</v>
      </c>
      <c r="M29" s="1"/>
      <c r="N29" s="2">
        <f t="shared" si="6"/>
        <v>1.0595922297613507</v>
      </c>
      <c r="O29" s="3">
        <f t="shared" si="10"/>
        <v>0.004140915793659979</v>
      </c>
      <c r="P29" s="4">
        <f t="shared" si="7"/>
        <v>4.695064836796422</v>
      </c>
      <c r="Q29" s="5">
        <f t="shared" si="11"/>
        <v>2.6652217783862397E-06</v>
      </c>
    </row>
    <row r="30" spans="1:17" ht="12.75">
      <c r="A30" t="s">
        <v>6</v>
      </c>
      <c r="C30">
        <v>13790</v>
      </c>
      <c r="D30">
        <v>8147</v>
      </c>
      <c r="E30">
        <v>7697</v>
      </c>
      <c r="F30">
        <v>2450</v>
      </c>
      <c r="G30" s="1">
        <f t="shared" si="8"/>
        <v>0.43416622363990787</v>
      </c>
      <c r="H30" s="1"/>
      <c r="I30" s="4">
        <v>34.171998</v>
      </c>
      <c r="J30" s="4">
        <v>11.748615</v>
      </c>
      <c r="K30" s="4">
        <v>6.139841</v>
      </c>
      <c r="L30" s="1">
        <f t="shared" si="9"/>
        <v>0.27381421438504616</v>
      </c>
      <c r="M30" s="1"/>
      <c r="N30" s="2">
        <f t="shared" si="6"/>
        <v>1.585623392908922</v>
      </c>
      <c r="O30" s="3">
        <f t="shared" si="10"/>
        <v>0.006598077707405071</v>
      </c>
      <c r="P30" s="4">
        <f t="shared" si="7"/>
        <v>24.30283733622862</v>
      </c>
      <c r="Q30" s="5">
        <f t="shared" si="11"/>
        <v>0</v>
      </c>
    </row>
    <row r="31" spans="1:17" ht="12.75">
      <c r="A31" t="s">
        <v>7</v>
      </c>
      <c r="C31">
        <v>20801</v>
      </c>
      <c r="D31">
        <v>12551</v>
      </c>
      <c r="E31">
        <v>8090</v>
      </c>
      <c r="F31">
        <v>2515</v>
      </c>
      <c r="G31" s="1">
        <f t="shared" si="8"/>
        <v>0.30484848484848487</v>
      </c>
      <c r="H31" s="1"/>
      <c r="I31" s="4">
        <v>34.76481</v>
      </c>
      <c r="J31" s="4">
        <v>16.908998</v>
      </c>
      <c r="K31" s="4">
        <v>5.595658</v>
      </c>
      <c r="L31" s="1">
        <f t="shared" si="9"/>
        <v>0.31338020359981394</v>
      </c>
      <c r="M31" s="1"/>
      <c r="N31" s="15">
        <f t="shared" si="6"/>
        <v>0.9727751828184269</v>
      </c>
      <c r="O31" s="3">
        <f t="shared" si="10"/>
        <v>0.005068212118376334</v>
      </c>
      <c r="P31" s="4">
        <f t="shared" si="7"/>
        <v>-1.683378389076249</v>
      </c>
      <c r="Q31" s="5">
        <f t="shared" si="11"/>
        <v>0.09230186409486363</v>
      </c>
    </row>
    <row r="32" spans="1:17" ht="12.75">
      <c r="A32" t="s">
        <v>8</v>
      </c>
      <c r="C32">
        <v>31088</v>
      </c>
      <c r="D32">
        <v>15513</v>
      </c>
      <c r="E32">
        <v>11184</v>
      </c>
      <c r="F32">
        <v>3948</v>
      </c>
      <c r="G32" s="1">
        <f t="shared" si="8"/>
        <v>0.25348314606741573</v>
      </c>
      <c r="H32" s="1"/>
      <c r="I32" s="4">
        <v>150.394264</v>
      </c>
      <c r="J32" s="4">
        <v>42.58975</v>
      </c>
      <c r="K32" s="4">
        <v>22.697838</v>
      </c>
      <c r="L32" s="1">
        <f t="shared" si="9"/>
        <v>0.21054626710714547</v>
      </c>
      <c r="M32" s="1"/>
      <c r="N32" s="2">
        <f t="shared" si="6"/>
        <v>1.2039308487878344</v>
      </c>
      <c r="O32" s="3">
        <f t="shared" si="10"/>
        <v>0.0034856222984602984</v>
      </c>
      <c r="P32" s="4">
        <f t="shared" si="7"/>
        <v>12.318282155595787</v>
      </c>
      <c r="Q32" s="5">
        <f t="shared" si="11"/>
        <v>0</v>
      </c>
    </row>
    <row r="33" spans="1:17" ht="12.75">
      <c r="A33" t="s">
        <v>9</v>
      </c>
      <c r="C33">
        <v>3210</v>
      </c>
      <c r="D33">
        <v>817</v>
      </c>
      <c r="E33">
        <v>1207</v>
      </c>
      <c r="F33">
        <v>707</v>
      </c>
      <c r="G33" s="1">
        <f t="shared" si="8"/>
        <v>0.2954450480568324</v>
      </c>
      <c r="H33" s="1"/>
      <c r="I33" s="4">
        <v>24.871691</v>
      </c>
      <c r="J33" s="4">
        <v>3.901038</v>
      </c>
      <c r="K33" s="4">
        <v>3.582398</v>
      </c>
      <c r="L33" s="1">
        <f t="shared" si="9"/>
        <v>0.17082911056703862</v>
      </c>
      <c r="M33" s="1"/>
      <c r="N33" s="2">
        <f t="shared" si="6"/>
        <v>1.7294771779596116</v>
      </c>
      <c r="O33" s="3">
        <f t="shared" si="10"/>
        <v>0.00932662347291718</v>
      </c>
      <c r="P33" s="4">
        <f t="shared" si="7"/>
        <v>13.361313218192612</v>
      </c>
      <c r="Q33" s="5">
        <f t="shared" si="11"/>
        <v>0</v>
      </c>
    </row>
    <row r="34" spans="1:17" s="14" customFormat="1" ht="12.75">
      <c r="A34" s="16" t="s">
        <v>27</v>
      </c>
      <c r="B34" s="16"/>
      <c r="C34" s="16">
        <f>SUM(C24:C33)</f>
        <v>311441</v>
      </c>
      <c r="D34" s="16">
        <f>SUM(D24:D33)</f>
        <v>183324</v>
      </c>
      <c r="E34" s="16">
        <f>SUM(E24:E33)</f>
        <v>142619</v>
      </c>
      <c r="F34" s="16">
        <f>SUM(F24:F33)</f>
        <v>44872</v>
      </c>
      <c r="G34" s="17">
        <f t="shared" si="8"/>
        <v>0.35024235659592406</v>
      </c>
      <c r="H34" s="17"/>
      <c r="I34" s="18">
        <v>865.42107</v>
      </c>
      <c r="J34" s="18">
        <v>314.737791</v>
      </c>
      <c r="K34" s="18">
        <v>141.868576</v>
      </c>
      <c r="L34" s="17">
        <f t="shared" si="9"/>
        <v>0.2576228140749485</v>
      </c>
      <c r="M34" s="17"/>
      <c r="N34" s="19">
        <f t="shared" si="6"/>
        <v>1.359516073347566</v>
      </c>
      <c r="O34" s="20">
        <f t="shared" si="10"/>
        <v>0.001332774428189869</v>
      </c>
      <c r="P34" s="18">
        <f t="shared" si="7"/>
        <v>69.49378721706748</v>
      </c>
      <c r="Q34" s="21">
        <f t="shared" si="11"/>
        <v>0</v>
      </c>
    </row>
    <row r="37" spans="9:14" ht="12.75">
      <c r="I37" s="4"/>
      <c r="J37" s="4"/>
      <c r="K37" s="4"/>
      <c r="N37" s="2"/>
    </row>
    <row r="38" spans="9:14" ht="12.75">
      <c r="I38" s="4"/>
      <c r="J38" s="4"/>
      <c r="K38" s="4"/>
      <c r="N38" s="2"/>
    </row>
    <row r="39" spans="9:14" ht="12.75">
      <c r="I39" s="4"/>
      <c r="J39" s="4"/>
      <c r="K39" s="4"/>
      <c r="N39" s="2"/>
    </row>
    <row r="40" spans="9:14" ht="12.75">
      <c r="I40" s="4"/>
      <c r="J40" s="4"/>
      <c r="K40" s="4"/>
      <c r="N40" s="2"/>
    </row>
    <row r="41" spans="9:14" ht="12.75">
      <c r="I41" s="4"/>
      <c r="J41" s="4"/>
      <c r="K41" s="4"/>
      <c r="N41" s="2"/>
    </row>
    <row r="42" spans="9:14" ht="12.75">
      <c r="I42" s="4"/>
      <c r="J42" s="4"/>
      <c r="K42" s="4"/>
      <c r="N42" s="2"/>
    </row>
    <row r="43" spans="9:14" ht="12.75">
      <c r="I43" s="4"/>
      <c r="J43" s="4"/>
      <c r="K43" s="4"/>
      <c r="N43" s="2"/>
    </row>
    <row r="44" spans="9:14" ht="12.75">
      <c r="I44" s="4"/>
      <c r="J44" s="4"/>
      <c r="K44" s="4"/>
      <c r="N44" s="2"/>
    </row>
    <row r="45" spans="9:14" ht="12.75">
      <c r="I45" s="4"/>
      <c r="J45" s="4"/>
      <c r="K45" s="4"/>
      <c r="N45" s="2"/>
    </row>
    <row r="46" spans="9:14" ht="12.75">
      <c r="I46" s="4"/>
      <c r="J46" s="4"/>
      <c r="K46" s="4"/>
      <c r="N46" s="2"/>
    </row>
    <row r="47" spans="9:14" ht="12.75">
      <c r="I47" s="4"/>
      <c r="J47" s="4"/>
      <c r="K47" s="4"/>
      <c r="N47" s="2"/>
    </row>
  </sheetData>
  <mergeCells count="6">
    <mergeCell ref="C5:G5"/>
    <mergeCell ref="C22:G22"/>
    <mergeCell ref="N5:Q5"/>
    <mergeCell ref="I22:L22"/>
    <mergeCell ref="N22:Q22"/>
    <mergeCell ref="I5:L5"/>
  </mergeCells>
  <printOptions/>
  <pageMargins left="0.7480314960629921" right="0.7480314960629921" top="0.984251968503937" bottom="0.984251968503937" header="0.5118110236220472" footer="0.5118110236220472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Glusman</dc:creator>
  <cp:keywords/>
  <dc:description/>
  <cp:lastModifiedBy>MIS</cp:lastModifiedBy>
  <cp:lastPrinted>2006-01-06T23:42:57Z</cp:lastPrinted>
  <dcterms:created xsi:type="dcterms:W3CDTF">2006-01-02T23:24:29Z</dcterms:created>
  <dcterms:modified xsi:type="dcterms:W3CDTF">2006-01-06T23:51:18Z</dcterms:modified>
  <cp:category/>
  <cp:version/>
  <cp:contentType/>
  <cp:contentStatus/>
</cp:coreProperties>
</file>