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autoCompressPictures="0"/>
  <bookViews>
    <workbookView xWindow="0" yWindow="0" windowWidth="38320" windowHeight="23560" tabRatio="361"/>
  </bookViews>
  <sheets>
    <sheet name="origData" sheetId="1" r:id="rId1"/>
    <sheet name="normToW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6" i="2" l="1"/>
  <c r="Q2" i="1"/>
  <c r="Q44" i="2"/>
  <c r="R44" i="2"/>
  <c r="S44" i="2"/>
  <c r="T44" i="2"/>
  <c r="V44" i="2"/>
  <c r="Q42" i="2"/>
  <c r="R42" i="2"/>
  <c r="S42" i="2"/>
  <c r="T42" i="2"/>
  <c r="V42" i="2"/>
  <c r="Q40" i="2"/>
  <c r="R40" i="2"/>
  <c r="S40" i="2"/>
  <c r="T40" i="2"/>
  <c r="V40" i="2"/>
  <c r="Q39" i="2"/>
  <c r="R39" i="2"/>
  <c r="S39" i="2"/>
  <c r="T39" i="2"/>
  <c r="V39" i="2"/>
  <c r="Q38" i="2"/>
  <c r="R38" i="2"/>
  <c r="S38" i="2"/>
  <c r="T38" i="2"/>
  <c r="V38" i="2"/>
  <c r="Q37" i="2"/>
  <c r="R37" i="2"/>
  <c r="S37" i="2"/>
  <c r="T37" i="2"/>
  <c r="V37" i="2"/>
  <c r="Q36" i="2"/>
  <c r="R36" i="2"/>
  <c r="S36" i="2"/>
  <c r="T36" i="2"/>
  <c r="V36" i="2"/>
  <c r="Q35" i="2"/>
  <c r="R35" i="2"/>
  <c r="S35" i="2"/>
  <c r="T35" i="2"/>
  <c r="V35" i="2"/>
  <c r="Q34" i="2"/>
  <c r="R34" i="2"/>
  <c r="S34" i="2"/>
  <c r="T34" i="2"/>
  <c r="V34" i="2"/>
  <c r="Q33" i="2"/>
  <c r="R33" i="2"/>
  <c r="S33" i="2"/>
  <c r="T33" i="2"/>
  <c r="V33" i="2"/>
  <c r="Q32" i="2"/>
  <c r="R32" i="2"/>
  <c r="S32" i="2"/>
  <c r="T32" i="2"/>
  <c r="V32" i="2"/>
  <c r="Q31" i="2"/>
  <c r="R31" i="2"/>
  <c r="S31" i="2"/>
  <c r="T31" i="2"/>
  <c r="V31" i="2"/>
  <c r="Q30" i="2"/>
  <c r="R30" i="2"/>
  <c r="S30" i="2"/>
  <c r="T30" i="2"/>
  <c r="V30" i="2"/>
  <c r="Q29" i="2"/>
  <c r="R29" i="2"/>
  <c r="S29" i="2"/>
  <c r="T29" i="2"/>
  <c r="V29" i="2"/>
  <c r="Q28" i="2"/>
  <c r="R28" i="2"/>
  <c r="S28" i="2"/>
  <c r="T28" i="2"/>
  <c r="V28" i="2"/>
  <c r="Q27" i="2"/>
  <c r="R27" i="2"/>
  <c r="S27" i="2"/>
  <c r="T27" i="2"/>
  <c r="V27" i="2"/>
  <c r="Q26" i="2"/>
  <c r="R26" i="2"/>
  <c r="S26" i="2"/>
  <c r="T26" i="2"/>
  <c r="V26" i="2"/>
  <c r="Q25" i="2"/>
  <c r="R25" i="2"/>
  <c r="S25" i="2"/>
  <c r="T25" i="2"/>
  <c r="V25" i="2"/>
  <c r="Q24" i="2"/>
  <c r="R24" i="2"/>
  <c r="S24" i="2"/>
  <c r="T24" i="2"/>
  <c r="V24" i="2"/>
  <c r="Q23" i="2"/>
  <c r="R23" i="2"/>
  <c r="S23" i="2"/>
  <c r="T23" i="2"/>
  <c r="V23" i="2"/>
  <c r="Q22" i="2"/>
  <c r="R22" i="2"/>
  <c r="S22" i="2"/>
  <c r="T22" i="2"/>
  <c r="V22" i="2"/>
  <c r="Q21" i="2"/>
  <c r="R21" i="2"/>
  <c r="S21" i="2"/>
  <c r="T21" i="2"/>
  <c r="V21" i="2"/>
  <c r="Q20" i="2"/>
  <c r="R20" i="2"/>
  <c r="S20" i="2"/>
  <c r="T20" i="2"/>
  <c r="V20" i="2"/>
  <c r="Q19" i="2"/>
  <c r="R19" i="2"/>
  <c r="S19" i="2"/>
  <c r="T19" i="2"/>
  <c r="V19" i="2"/>
  <c r="Q18" i="2"/>
  <c r="R18" i="2"/>
  <c r="S18" i="2"/>
  <c r="T18" i="2"/>
  <c r="V18" i="2"/>
  <c r="Q17" i="2"/>
  <c r="R17" i="2"/>
  <c r="S17" i="2"/>
  <c r="T17" i="2"/>
  <c r="V17" i="2"/>
  <c r="Q16" i="2"/>
  <c r="R16" i="2"/>
  <c r="S16" i="2"/>
  <c r="T16" i="2"/>
  <c r="V16" i="2"/>
  <c r="Q15" i="2"/>
  <c r="R15" i="2"/>
  <c r="S15" i="2"/>
  <c r="T15" i="2"/>
  <c r="V15" i="2"/>
  <c r="Q14" i="2"/>
  <c r="R14" i="2"/>
  <c r="S14" i="2"/>
  <c r="T14" i="2"/>
  <c r="V14" i="2"/>
  <c r="Q13" i="2"/>
  <c r="R13" i="2"/>
  <c r="S13" i="2"/>
  <c r="T13" i="2"/>
  <c r="V13" i="2"/>
  <c r="Q12" i="2"/>
  <c r="R12" i="2"/>
  <c r="S12" i="2"/>
  <c r="T12" i="2"/>
  <c r="V12" i="2"/>
  <c r="Q11" i="2"/>
  <c r="R11" i="2"/>
  <c r="S11" i="2"/>
  <c r="T11" i="2"/>
  <c r="V11" i="2"/>
  <c r="Q10" i="2"/>
  <c r="R10" i="2"/>
  <c r="S10" i="2"/>
  <c r="T10" i="2"/>
  <c r="V10" i="2"/>
  <c r="Q9" i="2"/>
  <c r="R9" i="2"/>
  <c r="S9" i="2"/>
  <c r="T9" i="2"/>
  <c r="V9" i="2"/>
  <c r="Q8" i="2"/>
  <c r="R8" i="2"/>
  <c r="S8" i="2"/>
  <c r="T8" i="2"/>
  <c r="V8" i="2"/>
  <c r="Q7" i="2"/>
  <c r="R7" i="2"/>
  <c r="S7" i="2"/>
  <c r="T7" i="2"/>
  <c r="V7" i="2"/>
  <c r="Q6" i="2"/>
  <c r="R6" i="2"/>
  <c r="S6" i="2"/>
  <c r="T6" i="2"/>
  <c r="V6" i="2"/>
  <c r="Q5" i="2"/>
  <c r="R5" i="2"/>
  <c r="S5" i="2"/>
  <c r="T5" i="2"/>
  <c r="V5" i="2"/>
  <c r="Q4" i="2"/>
  <c r="R4" i="2"/>
  <c r="S4" i="2"/>
  <c r="T4" i="2"/>
  <c r="V4" i="2"/>
  <c r="Q3" i="2"/>
  <c r="R3" i="2"/>
  <c r="S3" i="2"/>
  <c r="T3" i="2"/>
  <c r="V3" i="2"/>
  <c r="Q2" i="2"/>
  <c r="R2" i="2"/>
  <c r="S2" i="2"/>
  <c r="T2" i="2"/>
  <c r="V2" i="2"/>
  <c r="L2" i="1"/>
  <c r="J41" i="2"/>
  <c r="K41" i="2"/>
  <c r="L41" i="2"/>
  <c r="M41" i="2"/>
  <c r="O41" i="2"/>
  <c r="J40" i="2"/>
  <c r="K40" i="2"/>
  <c r="L40" i="2"/>
  <c r="M40" i="2"/>
  <c r="O40" i="2"/>
  <c r="J38" i="2"/>
  <c r="K38" i="2"/>
  <c r="L38" i="2"/>
  <c r="M38" i="2"/>
  <c r="O38" i="2"/>
  <c r="J36" i="2"/>
  <c r="K36" i="2"/>
  <c r="L36" i="2"/>
  <c r="M36" i="2"/>
  <c r="O36" i="2"/>
  <c r="J32" i="2"/>
  <c r="K32" i="2"/>
  <c r="L32" i="2"/>
  <c r="M32" i="2"/>
  <c r="O32" i="2"/>
  <c r="J31" i="2"/>
  <c r="K31" i="2"/>
  <c r="L31" i="2"/>
  <c r="M31" i="2"/>
  <c r="O31" i="2"/>
  <c r="J30" i="2"/>
  <c r="K30" i="2"/>
  <c r="L30" i="2"/>
  <c r="M30" i="2"/>
  <c r="O30" i="2"/>
  <c r="J29" i="2"/>
  <c r="K29" i="2"/>
  <c r="L29" i="2"/>
  <c r="M29" i="2"/>
  <c r="O29" i="2"/>
  <c r="J28" i="2"/>
  <c r="K28" i="2"/>
  <c r="L28" i="2"/>
  <c r="M28" i="2"/>
  <c r="O28" i="2"/>
  <c r="J27" i="2"/>
  <c r="K27" i="2"/>
  <c r="L27" i="2"/>
  <c r="M27" i="2"/>
  <c r="O27" i="2"/>
  <c r="J25" i="2"/>
  <c r="K25" i="2"/>
  <c r="L25" i="2"/>
  <c r="M25" i="2"/>
  <c r="O25" i="2"/>
  <c r="J24" i="2"/>
  <c r="K24" i="2"/>
  <c r="L24" i="2"/>
  <c r="M24" i="2"/>
  <c r="O24" i="2"/>
  <c r="J23" i="2"/>
  <c r="K23" i="2"/>
  <c r="L23" i="2"/>
  <c r="M23" i="2"/>
  <c r="O23" i="2"/>
  <c r="J22" i="2"/>
  <c r="K22" i="2"/>
  <c r="L22" i="2"/>
  <c r="M22" i="2"/>
  <c r="O22" i="2"/>
  <c r="J21" i="2"/>
  <c r="K21" i="2"/>
  <c r="L21" i="2"/>
  <c r="M21" i="2"/>
  <c r="O21" i="2"/>
  <c r="J20" i="2"/>
  <c r="K20" i="2"/>
  <c r="L20" i="2"/>
  <c r="M20" i="2"/>
  <c r="O20" i="2"/>
  <c r="J19" i="2"/>
  <c r="K19" i="2"/>
  <c r="L19" i="2"/>
  <c r="M19" i="2"/>
  <c r="O19" i="2"/>
  <c r="J18" i="2"/>
  <c r="K18" i="2"/>
  <c r="L18" i="2"/>
  <c r="M18" i="2"/>
  <c r="O18" i="2"/>
  <c r="J16" i="2"/>
  <c r="K16" i="2"/>
  <c r="L16" i="2"/>
  <c r="M16" i="2"/>
  <c r="O16" i="2"/>
  <c r="J15" i="2"/>
  <c r="K15" i="2"/>
  <c r="L15" i="2"/>
  <c r="M15" i="2"/>
  <c r="O15" i="2"/>
  <c r="J14" i="2"/>
  <c r="K14" i="2"/>
  <c r="L14" i="2"/>
  <c r="M14" i="2"/>
  <c r="O14" i="2"/>
  <c r="J13" i="2"/>
  <c r="K13" i="2"/>
  <c r="L13" i="2"/>
  <c r="M13" i="2"/>
  <c r="O13" i="2"/>
  <c r="J12" i="2"/>
  <c r="K12" i="2"/>
  <c r="L12" i="2"/>
  <c r="M12" i="2"/>
  <c r="O12" i="2"/>
  <c r="J11" i="2"/>
  <c r="K11" i="2"/>
  <c r="L11" i="2"/>
  <c r="M11" i="2"/>
  <c r="O11" i="2"/>
  <c r="J10" i="2"/>
  <c r="K10" i="2"/>
  <c r="L10" i="2"/>
  <c r="M10" i="2"/>
  <c r="O10" i="2"/>
  <c r="J9" i="2"/>
  <c r="K9" i="2"/>
  <c r="L9" i="2"/>
  <c r="M9" i="2"/>
  <c r="O9" i="2"/>
  <c r="J8" i="2"/>
  <c r="K8" i="2"/>
  <c r="L8" i="2"/>
  <c r="M8" i="2"/>
  <c r="O8" i="2"/>
  <c r="J7" i="2"/>
  <c r="K7" i="2"/>
  <c r="L7" i="2"/>
  <c r="M7" i="2"/>
  <c r="O7" i="2"/>
  <c r="J6" i="2"/>
  <c r="K6" i="2"/>
  <c r="L6" i="2"/>
  <c r="M6" i="2"/>
  <c r="O6" i="2"/>
  <c r="J4" i="2"/>
  <c r="K4" i="2"/>
  <c r="L4" i="2"/>
  <c r="M4" i="2"/>
  <c r="O4" i="2"/>
  <c r="J3" i="2"/>
  <c r="K3" i="2"/>
  <c r="L3" i="2"/>
  <c r="M3" i="2"/>
  <c r="O3" i="2"/>
  <c r="J2" i="2"/>
  <c r="K2" i="2"/>
  <c r="L2" i="2"/>
  <c r="M2" i="2"/>
  <c r="O2" i="2"/>
  <c r="G2" i="1"/>
  <c r="C3" i="2"/>
  <c r="D3" i="2"/>
  <c r="E3" i="2"/>
  <c r="F3" i="2"/>
  <c r="H3" i="2"/>
  <c r="C4" i="2"/>
  <c r="D4" i="2"/>
  <c r="E4" i="2"/>
  <c r="F4" i="2"/>
  <c r="H4" i="2"/>
  <c r="C5" i="2"/>
  <c r="D5" i="2"/>
  <c r="E5" i="2"/>
  <c r="F5" i="2"/>
  <c r="H5" i="2"/>
  <c r="C6" i="2"/>
  <c r="D6" i="2"/>
  <c r="E6" i="2"/>
  <c r="F6" i="2"/>
  <c r="H6" i="2"/>
  <c r="C7" i="2"/>
  <c r="D7" i="2"/>
  <c r="E7" i="2"/>
  <c r="F7" i="2"/>
  <c r="H7" i="2"/>
  <c r="C8" i="2"/>
  <c r="D8" i="2"/>
  <c r="E8" i="2"/>
  <c r="F8" i="2"/>
  <c r="H8" i="2"/>
  <c r="C9" i="2"/>
  <c r="D9" i="2"/>
  <c r="E9" i="2"/>
  <c r="F9" i="2"/>
  <c r="H9" i="2"/>
  <c r="C10" i="2"/>
  <c r="D10" i="2"/>
  <c r="E10" i="2"/>
  <c r="F10" i="2"/>
  <c r="H10" i="2"/>
  <c r="C11" i="2"/>
  <c r="D11" i="2"/>
  <c r="E11" i="2"/>
  <c r="F11" i="2"/>
  <c r="H11" i="2"/>
  <c r="C12" i="2"/>
  <c r="D12" i="2"/>
  <c r="E12" i="2"/>
  <c r="F12" i="2"/>
  <c r="H12" i="2"/>
  <c r="C13" i="2"/>
  <c r="D13" i="2"/>
  <c r="E13" i="2"/>
  <c r="F13" i="2"/>
  <c r="H13" i="2"/>
  <c r="C14" i="2"/>
  <c r="D14" i="2"/>
  <c r="E14" i="2"/>
  <c r="F14" i="2"/>
  <c r="H14" i="2"/>
  <c r="C15" i="2"/>
  <c r="D15" i="2"/>
  <c r="E15" i="2"/>
  <c r="F15" i="2"/>
  <c r="H15" i="2"/>
  <c r="C16" i="2"/>
  <c r="D16" i="2"/>
  <c r="E16" i="2"/>
  <c r="F16" i="2"/>
  <c r="H16" i="2"/>
  <c r="C17" i="2"/>
  <c r="D17" i="2"/>
  <c r="E17" i="2"/>
  <c r="F17" i="2"/>
  <c r="H17" i="2"/>
  <c r="C18" i="2"/>
  <c r="D18" i="2"/>
  <c r="E18" i="2"/>
  <c r="F18" i="2"/>
  <c r="H18" i="2"/>
  <c r="C19" i="2"/>
  <c r="D19" i="2"/>
  <c r="E19" i="2"/>
  <c r="F19" i="2"/>
  <c r="H19" i="2"/>
  <c r="C20" i="2"/>
  <c r="D20" i="2"/>
  <c r="E20" i="2"/>
  <c r="F20" i="2"/>
  <c r="H20" i="2"/>
  <c r="C21" i="2"/>
  <c r="D21" i="2"/>
  <c r="E21" i="2"/>
  <c r="F21" i="2"/>
  <c r="H21" i="2"/>
  <c r="C22" i="2"/>
  <c r="D22" i="2"/>
  <c r="E22" i="2"/>
  <c r="F22" i="2"/>
  <c r="H22" i="2"/>
  <c r="C23" i="2"/>
  <c r="D23" i="2"/>
  <c r="E23" i="2"/>
  <c r="F23" i="2"/>
  <c r="H23" i="2"/>
  <c r="C24" i="2"/>
  <c r="D24" i="2"/>
  <c r="E24" i="2"/>
  <c r="F24" i="2"/>
  <c r="H24" i="2"/>
  <c r="C25" i="2"/>
  <c r="D25" i="2"/>
  <c r="E25" i="2"/>
  <c r="F25" i="2"/>
  <c r="H25" i="2"/>
  <c r="C26" i="2"/>
  <c r="D26" i="2"/>
  <c r="E26" i="2"/>
  <c r="F26" i="2"/>
  <c r="H26" i="2"/>
  <c r="C27" i="2"/>
  <c r="D27" i="2"/>
  <c r="E27" i="2"/>
  <c r="F27" i="2"/>
  <c r="H27" i="2"/>
  <c r="C28" i="2"/>
  <c r="D28" i="2"/>
  <c r="E28" i="2"/>
  <c r="F28" i="2"/>
  <c r="H28" i="2"/>
  <c r="C29" i="2"/>
  <c r="D29" i="2"/>
  <c r="E29" i="2"/>
  <c r="F29" i="2"/>
  <c r="H29" i="2"/>
  <c r="C30" i="2"/>
  <c r="D30" i="2"/>
  <c r="E30" i="2"/>
  <c r="F30" i="2"/>
  <c r="H30" i="2"/>
  <c r="C31" i="2"/>
  <c r="D31" i="2"/>
  <c r="E31" i="2"/>
  <c r="F31" i="2"/>
  <c r="H31" i="2"/>
  <c r="C32" i="2"/>
  <c r="D32" i="2"/>
  <c r="E32" i="2"/>
  <c r="F32" i="2"/>
  <c r="H32" i="2"/>
  <c r="C33" i="2"/>
  <c r="D33" i="2"/>
  <c r="E33" i="2"/>
  <c r="F33" i="2"/>
  <c r="H33" i="2"/>
  <c r="C34" i="2"/>
  <c r="D34" i="2"/>
  <c r="E34" i="2"/>
  <c r="F34" i="2"/>
  <c r="H34" i="2"/>
  <c r="C35" i="2"/>
  <c r="D35" i="2"/>
  <c r="E35" i="2"/>
  <c r="F35" i="2"/>
  <c r="H35" i="2"/>
  <c r="C36" i="2"/>
  <c r="D36" i="2"/>
  <c r="E36" i="2"/>
  <c r="F36" i="2"/>
  <c r="H36" i="2"/>
  <c r="C37" i="2"/>
  <c r="D37" i="2"/>
  <c r="E37" i="2"/>
  <c r="F37" i="2"/>
  <c r="H37" i="2"/>
  <c r="C38" i="2"/>
  <c r="D38" i="2"/>
  <c r="E38" i="2"/>
  <c r="F38" i="2"/>
  <c r="H38" i="2"/>
  <c r="C39" i="2"/>
  <c r="D39" i="2"/>
  <c r="E39" i="2"/>
  <c r="F39" i="2"/>
  <c r="H39" i="2"/>
  <c r="C40" i="2"/>
  <c r="D40" i="2"/>
  <c r="E40" i="2"/>
  <c r="F40" i="2"/>
  <c r="H40" i="2"/>
  <c r="C41" i="2"/>
  <c r="D41" i="2"/>
  <c r="E41" i="2"/>
  <c r="F41" i="2"/>
  <c r="H41" i="2"/>
  <c r="C42" i="2"/>
  <c r="D42" i="2"/>
  <c r="E42" i="2"/>
  <c r="F42" i="2"/>
  <c r="H42" i="2"/>
  <c r="C44" i="2"/>
  <c r="D44" i="2"/>
  <c r="E44" i="2"/>
  <c r="F44" i="2"/>
  <c r="H44" i="2"/>
  <c r="C2" i="2"/>
  <c r="D2" i="2"/>
  <c r="E2" i="2"/>
  <c r="F2" i="2"/>
  <c r="H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Q41" i="2"/>
  <c r="R41" i="2"/>
  <c r="S41" i="2"/>
  <c r="T41" i="2"/>
  <c r="U41" i="2"/>
  <c r="U42" i="2"/>
  <c r="U44" i="2"/>
  <c r="U2" i="2"/>
  <c r="N3" i="2"/>
  <c r="N4" i="2"/>
  <c r="J5" i="2"/>
  <c r="K5" i="2"/>
  <c r="L5" i="2"/>
  <c r="M5" i="2"/>
  <c r="N5" i="2"/>
  <c r="N6" i="2"/>
  <c r="N7" i="2"/>
  <c r="N8" i="2"/>
  <c r="N9" i="2"/>
  <c r="N10" i="2"/>
  <c r="N11" i="2"/>
  <c r="N12" i="2"/>
  <c r="N13" i="2"/>
  <c r="N14" i="2"/>
  <c r="N15" i="2"/>
  <c r="N16" i="2"/>
  <c r="J17" i="2"/>
  <c r="K17" i="2"/>
  <c r="L17" i="2"/>
  <c r="M17" i="2"/>
  <c r="N17" i="2"/>
  <c r="N18" i="2"/>
  <c r="N19" i="2"/>
  <c r="N20" i="2"/>
  <c r="N21" i="2"/>
  <c r="N22" i="2"/>
  <c r="N23" i="2"/>
  <c r="N24" i="2"/>
  <c r="N25" i="2"/>
  <c r="J26" i="2"/>
  <c r="K26" i="2"/>
  <c r="L26" i="2"/>
  <c r="M26" i="2"/>
  <c r="N26" i="2"/>
  <c r="N27" i="2"/>
  <c r="N28" i="2"/>
  <c r="N29" i="2"/>
  <c r="N30" i="2"/>
  <c r="N31" i="2"/>
  <c r="N32" i="2"/>
  <c r="J33" i="2"/>
  <c r="K33" i="2"/>
  <c r="L33" i="2"/>
  <c r="M33" i="2"/>
  <c r="N33" i="2"/>
  <c r="J34" i="2"/>
  <c r="K34" i="2"/>
  <c r="L34" i="2"/>
  <c r="M34" i="2"/>
  <c r="N34" i="2"/>
  <c r="J35" i="2"/>
  <c r="K35" i="2"/>
  <c r="L35" i="2"/>
  <c r="M35" i="2"/>
  <c r="N35" i="2"/>
  <c r="N36" i="2"/>
  <c r="J37" i="2"/>
  <c r="K37" i="2"/>
  <c r="L37" i="2"/>
  <c r="M37" i="2"/>
  <c r="N37" i="2"/>
  <c r="N38" i="2"/>
  <c r="J39" i="2"/>
  <c r="K39" i="2"/>
  <c r="L39" i="2"/>
  <c r="M39" i="2"/>
  <c r="N39" i="2"/>
  <c r="N40" i="2"/>
  <c r="N41" i="2"/>
  <c r="J42" i="2"/>
  <c r="K42" i="2"/>
  <c r="L42" i="2"/>
  <c r="M42" i="2"/>
  <c r="N42" i="2"/>
  <c r="J44" i="2"/>
  <c r="K44" i="2"/>
  <c r="L44" i="2"/>
  <c r="M44" i="2"/>
  <c r="N44" i="2"/>
  <c r="N2" i="2"/>
  <c r="G3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3" i="2"/>
  <c r="G34" i="2"/>
  <c r="G35" i="2"/>
  <c r="G36" i="2"/>
  <c r="G37" i="2"/>
  <c r="G38" i="2"/>
  <c r="G39" i="2"/>
  <c r="G40" i="2"/>
  <c r="G41" i="2"/>
  <c r="G42" i="2"/>
  <c r="G44" i="2"/>
  <c r="G2" i="2"/>
  <c r="G26" i="1"/>
  <c r="L26" i="1"/>
  <c r="Q26" i="1"/>
  <c r="G32" i="1"/>
  <c r="Q24" i="1"/>
  <c r="Q25" i="1"/>
  <c r="Q3" i="1"/>
  <c r="Q4" i="1"/>
  <c r="Q37" i="1"/>
  <c r="Q38" i="1"/>
  <c r="Q13" i="1"/>
  <c r="Q39" i="1"/>
  <c r="Q14" i="1"/>
  <c r="Q40" i="1"/>
  <c r="Q27" i="1"/>
  <c r="Q28" i="1"/>
  <c r="Q29" i="1"/>
  <c r="Q5" i="1"/>
  <c r="Q30" i="1"/>
  <c r="Q15" i="1"/>
  <c r="Q31" i="1"/>
  <c r="Q32" i="1"/>
  <c r="Q16" i="1"/>
  <c r="Q6" i="1"/>
  <c r="Q7" i="1"/>
  <c r="Q33" i="1"/>
  <c r="Q17" i="1"/>
  <c r="Q34" i="1"/>
  <c r="Q18" i="1"/>
  <c r="Q43" i="1"/>
  <c r="Q19" i="1"/>
  <c r="Q41" i="1"/>
  <c r="Q35" i="1"/>
  <c r="Q20" i="1"/>
  <c r="Q21" i="1"/>
  <c r="Q8" i="1"/>
  <c r="Q22" i="1"/>
  <c r="Q9" i="1"/>
  <c r="Q42" i="1"/>
  <c r="Q10" i="1"/>
  <c r="Q11" i="1"/>
  <c r="Q36" i="1"/>
  <c r="Q23" i="1"/>
  <c r="Q12" i="1"/>
  <c r="L25" i="1"/>
  <c r="L3" i="1"/>
  <c r="L4" i="1"/>
  <c r="L37" i="1"/>
  <c r="L38" i="1"/>
  <c r="L13" i="1"/>
  <c r="L39" i="1"/>
  <c r="L14" i="1"/>
  <c r="L40" i="1"/>
  <c r="L27" i="1"/>
  <c r="L28" i="1"/>
  <c r="L29" i="1"/>
  <c r="L5" i="1"/>
  <c r="L30" i="1"/>
  <c r="L15" i="1"/>
  <c r="L31" i="1"/>
  <c r="L32" i="1"/>
  <c r="L16" i="1"/>
  <c r="L6" i="1"/>
  <c r="L7" i="1"/>
  <c r="L33" i="1"/>
  <c r="L17" i="1"/>
  <c r="L34" i="1"/>
  <c r="L18" i="1"/>
  <c r="L43" i="1"/>
  <c r="L19" i="1"/>
  <c r="L41" i="1"/>
  <c r="L35" i="1"/>
  <c r="L20" i="1"/>
  <c r="L21" i="1"/>
  <c r="L8" i="1"/>
  <c r="L22" i="1"/>
  <c r="L9" i="1"/>
  <c r="L42" i="1"/>
  <c r="L10" i="1"/>
  <c r="L11" i="1"/>
  <c r="L36" i="1"/>
  <c r="L23" i="1"/>
  <c r="L12" i="1"/>
  <c r="L24" i="1"/>
  <c r="G25" i="1"/>
  <c r="G3" i="1"/>
  <c r="G4" i="1"/>
  <c r="G37" i="1"/>
  <c r="G38" i="1"/>
  <c r="G13" i="1"/>
  <c r="G39" i="1"/>
  <c r="G14" i="1"/>
  <c r="G40" i="1"/>
  <c r="G27" i="1"/>
  <c r="G28" i="1"/>
  <c r="G29" i="1"/>
  <c r="G5" i="1"/>
  <c r="G30" i="1"/>
  <c r="G15" i="1"/>
  <c r="G31" i="1"/>
  <c r="G16" i="1"/>
  <c r="G6" i="1"/>
  <c r="G7" i="1"/>
  <c r="G33" i="1"/>
  <c r="G17" i="1"/>
  <c r="G34" i="1"/>
  <c r="G18" i="1"/>
  <c r="G43" i="1"/>
  <c r="G19" i="1"/>
  <c r="G41" i="1"/>
  <c r="G35" i="1"/>
  <c r="G20" i="1"/>
  <c r="G21" i="1"/>
  <c r="G8" i="1"/>
  <c r="G22" i="1"/>
  <c r="G9" i="1"/>
  <c r="G42" i="1"/>
  <c r="G10" i="1"/>
  <c r="G11" i="1"/>
  <c r="G36" i="1"/>
  <c r="G23" i="1"/>
  <c r="G12" i="1"/>
  <c r="G24" i="1"/>
  <c r="Z44" i="2"/>
  <c r="Z6" i="2"/>
  <c r="Z18" i="2"/>
  <c r="Z28" i="2"/>
  <c r="Z37" i="2"/>
  <c r="I41" i="2"/>
  <c r="I33" i="2"/>
  <c r="I25" i="2"/>
  <c r="I17" i="2"/>
  <c r="I9" i="2"/>
  <c r="Z7" i="2"/>
  <c r="Z41" i="2"/>
  <c r="Z33" i="2"/>
  <c r="Z25" i="2"/>
  <c r="Z19" i="2"/>
  <c r="Z10" i="2"/>
  <c r="P9" i="2"/>
  <c r="Z40" i="2"/>
  <c r="Z32" i="2"/>
  <c r="Z24" i="2"/>
  <c r="Z21" i="2"/>
  <c r="Z13" i="2"/>
  <c r="Z8" i="2"/>
  <c r="Z42" i="2"/>
  <c r="Z34" i="2"/>
  <c r="Z26" i="2"/>
  <c r="Z15" i="2"/>
  <c r="Z5" i="2"/>
  <c r="Z39" i="2"/>
  <c r="Z31" i="2"/>
  <c r="Z20" i="2"/>
  <c r="Z17" i="2"/>
  <c r="P10" i="2"/>
  <c r="P44" i="2"/>
  <c r="P35" i="2"/>
  <c r="P19" i="2"/>
  <c r="P11" i="2"/>
  <c r="W44" i="2"/>
  <c r="W42" i="2"/>
  <c r="W35" i="2"/>
  <c r="W34" i="2"/>
  <c r="W27" i="2"/>
  <c r="Z22" i="2"/>
  <c r="W19" i="2"/>
  <c r="W18" i="2"/>
  <c r="Z14" i="2"/>
  <c r="W11" i="2"/>
  <c r="W3" i="2"/>
  <c r="P18" i="2"/>
  <c r="P42" i="2"/>
  <c r="Z11" i="2"/>
  <c r="Z3" i="2"/>
  <c r="Z29" i="2"/>
  <c r="P27" i="2"/>
  <c r="I8" i="2"/>
  <c r="Z4" i="2"/>
  <c r="Z38" i="2"/>
  <c r="Z30" i="2"/>
  <c r="Z9" i="2"/>
  <c r="Z35" i="2"/>
  <c r="Z27" i="2"/>
  <c r="P26" i="2"/>
  <c r="W36" i="2"/>
  <c r="Z16" i="2"/>
  <c r="P34" i="2"/>
  <c r="I34" i="2"/>
  <c r="W10" i="2"/>
  <c r="I44" i="2"/>
  <c r="I35" i="2"/>
  <c r="I27" i="2"/>
  <c r="I19" i="2"/>
  <c r="I11" i="2"/>
  <c r="P3" i="2"/>
  <c r="P36" i="2"/>
  <c r="P28" i="2"/>
  <c r="P20" i="2"/>
  <c r="P12" i="2"/>
  <c r="P4" i="2"/>
  <c r="W9" i="2"/>
  <c r="W17" i="2"/>
  <c r="W25" i="2"/>
  <c r="W33" i="2"/>
  <c r="W41" i="2"/>
  <c r="I3" i="2"/>
  <c r="I36" i="2"/>
  <c r="I28" i="2"/>
  <c r="I20" i="2"/>
  <c r="I12" i="2"/>
  <c r="I4" i="2"/>
  <c r="P37" i="2"/>
  <c r="P29" i="2"/>
  <c r="P21" i="2"/>
  <c r="P13" i="2"/>
  <c r="P5" i="2"/>
  <c r="W8" i="2"/>
  <c r="W16" i="2"/>
  <c r="W24" i="2"/>
  <c r="W32" i="2"/>
  <c r="W40" i="2"/>
  <c r="I26" i="2"/>
  <c r="I37" i="2"/>
  <c r="I29" i="2"/>
  <c r="I21" i="2"/>
  <c r="I13" i="2"/>
  <c r="I5" i="2"/>
  <c r="P38" i="2"/>
  <c r="P30" i="2"/>
  <c r="P22" i="2"/>
  <c r="P14" i="2"/>
  <c r="P6" i="2"/>
  <c r="W7" i="2"/>
  <c r="W15" i="2"/>
  <c r="W23" i="2"/>
  <c r="W31" i="2"/>
  <c r="W39" i="2"/>
  <c r="I10" i="2"/>
  <c r="W26" i="2"/>
  <c r="I38" i="2"/>
  <c r="I30" i="2"/>
  <c r="I22" i="2"/>
  <c r="I14" i="2"/>
  <c r="I6" i="2"/>
  <c r="P39" i="2"/>
  <c r="P31" i="2"/>
  <c r="P23" i="2"/>
  <c r="P15" i="2"/>
  <c r="P7" i="2"/>
  <c r="W6" i="2"/>
  <c r="W14" i="2"/>
  <c r="W22" i="2"/>
  <c r="W30" i="2"/>
  <c r="W38" i="2"/>
  <c r="I18" i="2"/>
  <c r="I39" i="2"/>
  <c r="I31" i="2"/>
  <c r="I23" i="2"/>
  <c r="I15" i="2"/>
  <c r="I7" i="2"/>
  <c r="P40" i="2"/>
  <c r="P32" i="2"/>
  <c r="P24" i="2"/>
  <c r="P16" i="2"/>
  <c r="P8" i="2"/>
  <c r="W5" i="2"/>
  <c r="W13" i="2"/>
  <c r="W21" i="2"/>
  <c r="W29" i="2"/>
  <c r="W37" i="2"/>
  <c r="I42" i="2"/>
  <c r="I40" i="2"/>
  <c r="I32" i="2"/>
  <c r="I24" i="2"/>
  <c r="I16" i="2"/>
  <c r="P41" i="2"/>
  <c r="P33" i="2"/>
  <c r="P25" i="2"/>
  <c r="P17" i="2"/>
  <c r="W4" i="2"/>
  <c r="W12" i="2"/>
  <c r="W20" i="2"/>
  <c r="W28" i="2"/>
  <c r="AB5" i="2"/>
  <c r="AB8" i="2"/>
</calcChain>
</file>

<file path=xl/sharedStrings.xml><?xml version="1.0" encoding="utf-8"?>
<sst xmlns="http://schemas.openxmlformats.org/spreadsheetml/2006/main" count="267" uniqueCount="71">
  <si>
    <t>Gene</t>
  </si>
  <si>
    <t>Function</t>
  </si>
  <si>
    <t>hupA</t>
  </si>
  <si>
    <t>translation</t>
  </si>
  <si>
    <t>hupB</t>
  </si>
  <si>
    <t>dbpA</t>
  </si>
  <si>
    <t>peptidoglycan-based cell wall biogenesis</t>
  </si>
  <si>
    <t>rhlB</t>
  </si>
  <si>
    <t>frvX</t>
  </si>
  <si>
    <t>yebC</t>
  </si>
  <si>
    <t>response to DNA damage stimulus</t>
  </si>
  <si>
    <t>yeeN</t>
  </si>
  <si>
    <t>yfiH</t>
  </si>
  <si>
    <t>mraZ</t>
  </si>
  <si>
    <t>ydcN</t>
  </si>
  <si>
    <t>yajC</t>
  </si>
  <si>
    <t>ybaB</t>
  </si>
  <si>
    <t>ypdE</t>
  </si>
  <si>
    <t>ychF</t>
  </si>
  <si>
    <t>yhbJ</t>
  </si>
  <si>
    <t>rmuC</t>
  </si>
  <si>
    <t>sbcC</t>
  </si>
  <si>
    <t>smpB</t>
  </si>
  <si>
    <t>ycfH</t>
  </si>
  <si>
    <t>nudG</t>
  </si>
  <si>
    <t>pmbA</t>
  </si>
  <si>
    <t>rhlE</t>
  </si>
  <si>
    <t>yjjV</t>
  </si>
  <si>
    <t>yhhT</t>
  </si>
  <si>
    <t>tatD</t>
  </si>
  <si>
    <t>yajQ</t>
  </si>
  <si>
    <t>ybeB</t>
  </si>
  <si>
    <t>proQ</t>
  </si>
  <si>
    <t>yfjD</t>
  </si>
  <si>
    <t>sgcX</t>
  </si>
  <si>
    <t>ybhQ</t>
  </si>
  <si>
    <t>yfgI</t>
  </si>
  <si>
    <t>tldD</t>
  </si>
  <si>
    <t>yaaY</t>
  </si>
  <si>
    <t>yidD</t>
  </si>
  <si>
    <t>ytfL</t>
  </si>
  <si>
    <t>ynbB</t>
  </si>
  <si>
    <t>envC</t>
  </si>
  <si>
    <t>MG1655</t>
  </si>
  <si>
    <t>WT</t>
  </si>
  <si>
    <t>Amp_avg</t>
  </si>
  <si>
    <t>Kas_avg</t>
  </si>
  <si>
    <t>Nal_avg</t>
  </si>
  <si>
    <t>amp</t>
  </si>
  <si>
    <t>kas</t>
  </si>
  <si>
    <t>nal</t>
  </si>
  <si>
    <t>tig (+ve cont)</t>
  </si>
  <si>
    <t>trmU (murE) (+ve cont)</t>
  </si>
  <si>
    <t>recA (+ve cont)</t>
  </si>
  <si>
    <t>response to DNA damage stimulus, translation</t>
  </si>
  <si>
    <t>peptidoglycan-based cell wall biogenesis, translation</t>
  </si>
  <si>
    <t>95% CI</t>
  </si>
  <si>
    <t>NA</t>
  </si>
  <si>
    <t>t-test</t>
  </si>
  <si>
    <t>low threshold</t>
  </si>
  <si>
    <t>high threshold</t>
  </si>
  <si>
    <t>precision</t>
  </si>
  <si>
    <t>prec2</t>
  </si>
  <si>
    <t>DNAdmg</t>
  </si>
  <si>
    <t>transl</t>
  </si>
  <si>
    <t>no cont</t>
  </si>
  <si>
    <t>cellWall</t>
  </si>
  <si>
    <t>correct? criteria to the right --&gt;</t>
  </si>
  <si>
    <t>num total</t>
  </si>
  <si>
    <t>num correct</t>
  </si>
  <si>
    <t>average predicted Precision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</si>
</sst>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00"/>
    <numFmt numFmtId="166" formatCode="0.000"/>
    <numFmt numFmtId="167" formatCode="0.0%"/>
    <numFmt numFmtId="168" formatCode="0.0E+00"/>
  </numFmts>
  <fonts count="18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  <charset val="238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6">
    <xf numFmtId="0" fontId="0" fillId="0" borderId="0"/>
    <xf numFmtId="0" fontId="3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9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1" xfId="0" applyBorder="1"/>
    <xf numFmtId="0" fontId="2" fillId="0" borderId="1" xfId="2" applyFont="1" applyBorder="1"/>
    <xf numFmtId="0" fontId="3" fillId="0" borderId="1" xfId="1" applyFont="1" applyFill="1" applyBorder="1"/>
    <xf numFmtId="164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1" applyFont="1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2" xfId="2" applyFont="1" applyBorder="1"/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/>
    <xf numFmtId="164" fontId="0" fillId="0" borderId="2" xfId="0" applyNumberFormat="1" applyBorder="1"/>
    <xf numFmtId="0" fontId="0" fillId="0" borderId="4" xfId="0" applyBorder="1"/>
    <xf numFmtId="0" fontId="5" fillId="0" borderId="3" xfId="0" applyFont="1" applyBorder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0" fillId="0" borderId="8" xfId="0" applyBorder="1"/>
    <xf numFmtId="0" fontId="6" fillId="4" borderId="3" xfId="0" applyFont="1" applyFill="1" applyBorder="1"/>
    <xf numFmtId="0" fontId="11" fillId="4" borderId="3" xfId="1" applyFont="1" applyFill="1" applyBorder="1"/>
    <xf numFmtId="0" fontId="8" fillId="4" borderId="3" xfId="0" applyFont="1" applyFill="1" applyBorder="1" applyAlignment="1">
      <alignment horizontal="center"/>
    </xf>
    <xf numFmtId="0" fontId="0" fillId="4" borderId="8" xfId="0" applyFill="1" applyBorder="1"/>
    <xf numFmtId="0" fontId="10" fillId="4" borderId="3" xfId="2" applyFont="1" applyFill="1" applyBorder="1"/>
    <xf numFmtId="166" fontId="5" fillId="0" borderId="6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8" fillId="4" borderId="3" xfId="0" applyNumberFormat="1" applyFont="1" applyFill="1" applyBorder="1" applyAlignment="1">
      <alignment horizontal="center"/>
    </xf>
    <xf numFmtId="166" fontId="0" fillId="0" borderId="0" xfId="0" applyNumberFormat="1"/>
    <xf numFmtId="166" fontId="0" fillId="0" borderId="2" xfId="0" applyNumberFormat="1" applyBorder="1"/>
    <xf numFmtId="166" fontId="0" fillId="0" borderId="1" xfId="0" applyNumberFormat="1" applyBorder="1"/>
    <xf numFmtId="166" fontId="8" fillId="4" borderId="3" xfId="0" applyNumberFormat="1" applyFont="1" applyFill="1" applyBorder="1"/>
    <xf numFmtId="166" fontId="9" fillId="0" borderId="8" xfId="0" applyNumberFormat="1" applyFont="1" applyBorder="1"/>
    <xf numFmtId="166" fontId="8" fillId="4" borderId="8" xfId="0" applyNumberFormat="1" applyFont="1" applyFill="1" applyBorder="1"/>
    <xf numFmtId="166" fontId="0" fillId="0" borderId="4" xfId="0" applyNumberFormat="1" applyBorder="1"/>
    <xf numFmtId="0" fontId="7" fillId="2" borderId="1" xfId="3" applyBorder="1"/>
    <xf numFmtId="166" fontId="0" fillId="6" borderId="1" xfId="0" applyNumberFormat="1" applyFill="1" applyBorder="1" applyAlignment="1">
      <alignment horizontal="center"/>
    </xf>
    <xf numFmtId="164" fontId="12" fillId="0" borderId="9" xfId="1" applyNumberFormat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164" fontId="12" fillId="0" borderId="9" xfId="1" applyNumberFormat="1" applyFont="1" applyBorder="1"/>
    <xf numFmtId="0" fontId="12" fillId="0" borderId="9" xfId="1" applyFont="1" applyBorder="1"/>
    <xf numFmtId="9" fontId="0" fillId="0" borderId="2" xfId="5" applyFont="1" applyBorder="1" applyAlignment="1">
      <alignment horizontal="center"/>
    </xf>
    <xf numFmtId="9" fontId="0" fillId="0" borderId="1" xfId="5" applyFont="1" applyBorder="1" applyAlignment="1">
      <alignment horizontal="center"/>
    </xf>
    <xf numFmtId="9" fontId="8" fillId="4" borderId="3" xfId="5" applyFont="1" applyFill="1" applyBorder="1" applyAlignment="1">
      <alignment horizontal="center"/>
    </xf>
    <xf numFmtId="9" fontId="12" fillId="0" borderId="9" xfId="5" applyFont="1" applyBorder="1" applyAlignment="1">
      <alignment horizontal="center"/>
    </xf>
    <xf numFmtId="9" fontId="0" fillId="0" borderId="2" xfId="5" applyFont="1" applyBorder="1"/>
    <xf numFmtId="9" fontId="0" fillId="0" borderId="1" xfId="5" applyFont="1" applyBorder="1"/>
    <xf numFmtId="9" fontId="8" fillId="4" borderId="3" xfId="5" applyFont="1" applyFill="1" applyBorder="1"/>
    <xf numFmtId="0" fontId="6" fillId="5" borderId="10" xfId="0" applyFont="1" applyFill="1" applyBorder="1"/>
    <xf numFmtId="0" fontId="13" fillId="5" borderId="10" xfId="0" applyFont="1" applyFill="1" applyBorder="1" applyAlignment="1">
      <alignment horizontal="center"/>
    </xf>
    <xf numFmtId="166" fontId="14" fillId="5" borderId="10" xfId="0" applyNumberFormat="1" applyFont="1" applyFill="1" applyBorder="1" applyAlignment="1">
      <alignment horizontal="center"/>
    </xf>
    <xf numFmtId="165" fontId="13" fillId="5" borderId="10" xfId="0" applyNumberFormat="1" applyFont="1" applyFill="1" applyBorder="1"/>
    <xf numFmtId="0" fontId="14" fillId="5" borderId="10" xfId="0" applyFont="1" applyFill="1" applyBorder="1"/>
    <xf numFmtId="166" fontId="14" fillId="5" borderId="10" xfId="0" applyNumberFormat="1" applyFont="1" applyFill="1" applyBorder="1"/>
    <xf numFmtId="166" fontId="14" fillId="5" borderId="11" xfId="0" applyNumberFormat="1" applyFont="1" applyFill="1" applyBorder="1"/>
    <xf numFmtId="0" fontId="14" fillId="0" borderId="11" xfId="0" applyFont="1" applyBorder="1"/>
    <xf numFmtId="9" fontId="15" fillId="5" borderId="10" xfId="5" applyFont="1" applyFill="1" applyBorder="1" applyAlignment="1">
      <alignment horizontal="center"/>
    </xf>
    <xf numFmtId="9" fontId="8" fillId="5" borderId="10" xfId="5" applyFont="1" applyFill="1" applyBorder="1" applyAlignment="1">
      <alignment horizontal="center"/>
    </xf>
    <xf numFmtId="9" fontId="15" fillId="5" borderId="10" xfId="5" applyFont="1" applyFill="1" applyBorder="1"/>
    <xf numFmtId="9" fontId="8" fillId="5" borderId="10" xfId="5" applyFont="1" applyFill="1" applyBorder="1"/>
    <xf numFmtId="0" fontId="8" fillId="0" borderId="12" xfId="0" applyFont="1" applyBorder="1"/>
    <xf numFmtId="9" fontId="0" fillId="0" borderId="0" xfId="5" applyFont="1"/>
    <xf numFmtId="9" fontId="8" fillId="4" borderId="8" xfId="5" applyFont="1" applyFill="1" applyBorder="1"/>
    <xf numFmtId="9" fontId="12" fillId="0" borderId="9" xfId="5" applyFont="1" applyBorder="1"/>
    <xf numFmtId="9" fontId="0" fillId="0" borderId="4" xfId="5" applyFont="1" applyBorder="1"/>
    <xf numFmtId="167" fontId="8" fillId="5" borderId="10" xfId="5" applyNumberFormat="1" applyFont="1" applyFill="1" applyBorder="1" applyAlignment="1">
      <alignment horizontal="center"/>
    </xf>
    <xf numFmtId="167" fontId="5" fillId="0" borderId="6" xfId="5" applyNumberFormat="1" applyFont="1" applyBorder="1" applyAlignment="1">
      <alignment horizontal="center"/>
    </xf>
    <xf numFmtId="167" fontId="0" fillId="0" borderId="2" xfId="5" applyNumberFormat="1" applyFont="1" applyBorder="1" applyAlignment="1">
      <alignment horizontal="center"/>
    </xf>
    <xf numFmtId="167" fontId="0" fillId="0" borderId="1" xfId="5" applyNumberFormat="1" applyFont="1" applyBorder="1" applyAlignment="1">
      <alignment horizontal="center"/>
    </xf>
    <xf numFmtId="167" fontId="8" fillId="4" borderId="3" xfId="5" applyNumberFormat="1" applyFont="1" applyFill="1" applyBorder="1" applyAlignment="1">
      <alignment horizontal="center"/>
    </xf>
    <xf numFmtId="167" fontId="0" fillId="0" borderId="0" xfId="5" applyNumberFormat="1" applyFont="1"/>
    <xf numFmtId="167" fontId="0" fillId="0" borderId="1" xfId="5" applyNumberFormat="1" applyFont="1" applyFill="1" applyBorder="1" applyAlignment="1">
      <alignment horizontal="center"/>
    </xf>
    <xf numFmtId="167" fontId="8" fillId="5" borderId="12" xfId="5" applyNumberFormat="1" applyFont="1" applyFill="1" applyBorder="1" applyAlignment="1">
      <alignment horizontal="center"/>
    </xf>
    <xf numFmtId="168" fontId="5" fillId="0" borderId="6" xfId="5" applyNumberFormat="1" applyFont="1" applyBorder="1" applyAlignment="1">
      <alignment horizontal="center"/>
    </xf>
    <xf numFmtId="168" fontId="8" fillId="5" borderId="10" xfId="5" applyNumberFormat="1" applyFont="1" applyFill="1" applyBorder="1" applyAlignment="1">
      <alignment horizontal="center"/>
    </xf>
    <xf numFmtId="168" fontId="0" fillId="0" borderId="2" xfId="5" applyNumberFormat="1" applyFont="1" applyBorder="1" applyAlignment="1">
      <alignment horizontal="center"/>
    </xf>
    <xf numFmtId="168" fontId="0" fillId="0" borderId="1" xfId="5" applyNumberFormat="1" applyFont="1" applyBorder="1" applyAlignment="1">
      <alignment horizontal="center"/>
    </xf>
    <xf numFmtId="168" fontId="8" fillId="4" borderId="3" xfId="5" applyNumberFormat="1" applyFont="1" applyFill="1" applyBorder="1" applyAlignment="1">
      <alignment horizontal="center"/>
    </xf>
    <xf numFmtId="168" fontId="0" fillId="0" borderId="1" xfId="5" applyNumberFormat="1" applyFont="1" applyFill="1" applyBorder="1" applyAlignment="1">
      <alignment horizontal="center"/>
    </xf>
    <xf numFmtId="168" fontId="0" fillId="0" borderId="0" xfId="5" applyNumberFormat="1" applyFont="1"/>
    <xf numFmtId="168" fontId="0" fillId="0" borderId="1" xfId="5" applyNumberFormat="1" applyFont="1" applyBorder="1"/>
    <xf numFmtId="168" fontId="8" fillId="4" borderId="3" xfId="5" applyNumberFormat="1" applyFont="1" applyFill="1" applyBorder="1"/>
    <xf numFmtId="168" fontId="0" fillId="0" borderId="2" xfId="5" applyNumberFormat="1" applyFont="1" applyBorder="1"/>
    <xf numFmtId="168" fontId="0" fillId="0" borderId="0" xfId="5" applyNumberFormat="1" applyFont="1" applyBorder="1"/>
    <xf numFmtId="168" fontId="0" fillId="0" borderId="2" xfId="5" applyNumberFormat="1" applyFont="1" applyBorder="1" applyAlignment="1">
      <alignment horizontal="right"/>
    </xf>
    <xf numFmtId="0" fontId="0" fillId="0" borderId="13" xfId="0" applyBorder="1"/>
    <xf numFmtId="0" fontId="7" fillId="2" borderId="14" xfId="3" applyBorder="1"/>
    <xf numFmtId="0" fontId="3" fillId="0" borderId="3" xfId="1" applyFont="1" applyFill="1" applyBorder="1"/>
    <xf numFmtId="9" fontId="0" fillId="0" borderId="14" xfId="5" applyFont="1" applyBorder="1" applyAlignment="1">
      <alignment horizontal="center"/>
    </xf>
    <xf numFmtId="167" fontId="0" fillId="0" borderId="14" xfId="5" applyNumberFormat="1" applyFont="1" applyBorder="1" applyAlignment="1">
      <alignment horizontal="center"/>
    </xf>
    <xf numFmtId="168" fontId="0" fillId="0" borderId="14" xfId="5" applyNumberFormat="1" applyFont="1" applyBorder="1" applyAlignment="1">
      <alignment horizontal="center"/>
    </xf>
    <xf numFmtId="9" fontId="0" fillId="0" borderId="14" xfId="5" applyFont="1" applyBorder="1"/>
    <xf numFmtId="168" fontId="0" fillId="0" borderId="14" xfId="5" applyNumberFormat="1" applyFont="1" applyBorder="1"/>
    <xf numFmtId="9" fontId="0" fillId="0" borderId="8" xfId="5" applyFont="1" applyBorder="1"/>
    <xf numFmtId="0" fontId="7" fillId="3" borderId="15" xfId="4" applyBorder="1"/>
    <xf numFmtId="0" fontId="3" fillId="0" borderId="15" xfId="1" applyFont="1" applyFill="1" applyBorder="1"/>
    <xf numFmtId="9" fontId="0" fillId="0" borderId="15" xfId="5" applyFont="1" applyBorder="1" applyAlignment="1">
      <alignment horizontal="center"/>
    </xf>
    <xf numFmtId="167" fontId="0" fillId="0" borderId="15" xfId="5" applyNumberFormat="1" applyFont="1" applyBorder="1" applyAlignment="1">
      <alignment horizontal="center"/>
    </xf>
    <xf numFmtId="168" fontId="0" fillId="0" borderId="15" xfId="5" applyNumberFormat="1" applyFont="1" applyBorder="1" applyAlignment="1">
      <alignment horizontal="center"/>
    </xf>
    <xf numFmtId="9" fontId="0" fillId="0" borderId="15" xfId="5" applyFont="1" applyBorder="1"/>
    <xf numFmtId="168" fontId="0" fillId="0" borderId="15" xfId="5" applyNumberFormat="1" applyFont="1" applyBorder="1"/>
    <xf numFmtId="9" fontId="0" fillId="0" borderId="16" xfId="5" applyFont="1" applyBorder="1"/>
    <xf numFmtId="0" fontId="0" fillId="0" borderId="16" xfId="0" applyBorder="1"/>
    <xf numFmtId="9" fontId="8" fillId="0" borderId="12" xfId="0" applyNumberFormat="1" applyFont="1" applyBorder="1"/>
    <xf numFmtId="0" fontId="5" fillId="0" borderId="8" xfId="0" applyFont="1" applyFill="1" applyBorder="1" applyAlignment="1">
      <alignment horizontal="left"/>
    </xf>
    <xf numFmtId="166" fontId="5" fillId="0" borderId="8" xfId="0" applyNumberFormat="1" applyFont="1" applyBorder="1" applyAlignment="1">
      <alignment horizontal="center"/>
    </xf>
    <xf numFmtId="168" fontId="8" fillId="4" borderId="13" xfId="5" applyNumberFormat="1" applyFont="1" applyFill="1" applyBorder="1"/>
    <xf numFmtId="9" fontId="1" fillId="0" borderId="0" xfId="5" applyFont="1"/>
    <xf numFmtId="9" fontId="1" fillId="0" borderId="4" xfId="5" applyFont="1" applyBorder="1"/>
    <xf numFmtId="9" fontId="0" fillId="0" borderId="1" xfId="5" applyFont="1" applyFill="1" applyBorder="1" applyAlignment="1">
      <alignment horizontal="center"/>
    </xf>
    <xf numFmtId="0" fontId="2" fillId="0" borderId="1" xfId="1" applyFont="1" applyFill="1" applyBorder="1"/>
    <xf numFmtId="0" fontId="1" fillId="2" borderId="1" xfId="3" applyFont="1" applyBorder="1"/>
    <xf numFmtId="0" fontId="1" fillId="2" borderId="2" xfId="3" applyFont="1" applyBorder="1"/>
    <xf numFmtId="0" fontId="1" fillId="3" borderId="1" xfId="4" applyFont="1" applyBorder="1"/>
    <xf numFmtId="9" fontId="0" fillId="0" borderId="0" xfId="0" applyNumberFormat="1"/>
    <xf numFmtId="0" fontId="2" fillId="0" borderId="0" xfId="2"/>
  </cellXfs>
  <cellStyles count="16">
    <cellStyle name="20% - Accent1" xfId="3" builtinId="30"/>
    <cellStyle name="40% - Accent4" xfId="4" builtinId="43"/>
    <cellStyle name="Excel Built-in Normal" xfId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2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workbookViewId="0"/>
  </sheetViews>
  <sheetFormatPr baseColWidth="10" defaultColWidth="11.5" defaultRowHeight="14" x14ac:dyDescent="0"/>
  <cols>
    <col min="1" max="1" width="25.1640625" customWidth="1"/>
    <col min="2" max="2" width="37.1640625" customWidth="1"/>
    <col min="3" max="6" width="7.83203125" customWidth="1"/>
    <col min="7" max="7" width="11.5" style="30"/>
    <col min="8" max="11" width="8.33203125" customWidth="1"/>
    <col min="12" max="12" width="11.5" style="30"/>
    <col min="13" max="16" width="8.5" customWidth="1"/>
    <col min="17" max="17" width="11.5" style="30"/>
    <col min="18" max="18" width="19.83203125" style="117" customWidth="1"/>
    <col min="19" max="19" width="14" style="117" customWidth="1"/>
    <col min="20" max="26" width="11.5" style="117"/>
  </cols>
  <sheetData>
    <row r="1" spans="1:26" s="20" customFormat="1" ht="22.5" customHeight="1" thickBot="1">
      <c r="A1" s="16" t="s">
        <v>0</v>
      </c>
      <c r="B1" s="16" t="s">
        <v>1</v>
      </c>
      <c r="C1" s="17" t="s">
        <v>48</v>
      </c>
      <c r="D1" s="18" t="s">
        <v>48</v>
      </c>
      <c r="E1" s="18" t="s">
        <v>48</v>
      </c>
      <c r="F1" s="19" t="s">
        <v>48</v>
      </c>
      <c r="G1" s="26" t="s">
        <v>45</v>
      </c>
      <c r="H1" s="17" t="s">
        <v>49</v>
      </c>
      <c r="I1" s="18" t="s">
        <v>49</v>
      </c>
      <c r="J1" s="18" t="s">
        <v>49</v>
      </c>
      <c r="K1" s="19" t="s">
        <v>49</v>
      </c>
      <c r="L1" s="26" t="s">
        <v>46</v>
      </c>
      <c r="M1" s="17" t="s">
        <v>50</v>
      </c>
      <c r="N1" s="18" t="s">
        <v>50</v>
      </c>
      <c r="O1" s="18" t="s">
        <v>50</v>
      </c>
      <c r="P1" s="19" t="s">
        <v>50</v>
      </c>
      <c r="Q1" s="34" t="s">
        <v>47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26" s="57" customFormat="1" ht="15" thickBot="1">
      <c r="A2" s="50" t="s">
        <v>43</v>
      </c>
      <c r="B2" s="50" t="s">
        <v>44</v>
      </c>
      <c r="C2" s="51">
        <v>0.11</v>
      </c>
      <c r="D2" s="51">
        <v>0.105</v>
      </c>
      <c r="E2" s="51">
        <v>9.4E-2</v>
      </c>
      <c r="F2" s="51">
        <v>8.7999999999999995E-2</v>
      </c>
      <c r="G2" s="52">
        <f>AVERAGE(C2:F2)</f>
        <v>9.9250000000000005E-2</v>
      </c>
      <c r="H2" s="53">
        <v>0.09</v>
      </c>
      <c r="I2" s="54">
        <v>9.6000000000000002E-2</v>
      </c>
      <c r="J2" s="54">
        <v>8.1000000000000003E-2</v>
      </c>
      <c r="K2" s="54">
        <v>9.7000000000000003E-2</v>
      </c>
      <c r="L2" s="55">
        <f>AVERAGE(H2:K2)</f>
        <v>9.0999999999999998E-2</v>
      </c>
      <c r="M2" s="54">
        <v>6.9000000000000006E-2</v>
      </c>
      <c r="N2" s="54">
        <v>7.6999999999999999E-2</v>
      </c>
      <c r="O2" s="54">
        <v>7.4999999999999997E-2</v>
      </c>
      <c r="P2" s="54">
        <v>6.5000000000000002E-2</v>
      </c>
      <c r="Q2" s="56">
        <f>AVERAGE(M2:P2)</f>
        <v>7.1500000000000008E-2</v>
      </c>
      <c r="R2" s="117"/>
      <c r="S2" s="117"/>
      <c r="T2" s="117"/>
      <c r="U2" s="117"/>
      <c r="V2" s="117"/>
      <c r="W2" s="117"/>
      <c r="X2" s="117"/>
      <c r="Y2" s="117"/>
      <c r="Z2" s="117"/>
    </row>
    <row r="3" spans="1:26" ht="15" thickTop="1">
      <c r="A3" s="11" t="s">
        <v>5</v>
      </c>
      <c r="B3" s="8" t="s">
        <v>6</v>
      </c>
      <c r="C3" s="12">
        <v>8.8000000000000005E-3</v>
      </c>
      <c r="D3" s="10">
        <v>7.4000000000000003E-3</v>
      </c>
      <c r="E3" s="10">
        <v>8.2000000000000007E-3</v>
      </c>
      <c r="F3" s="10">
        <v>7.6E-3</v>
      </c>
      <c r="G3" s="27">
        <f t="shared" ref="G3:G26" si="0">AVERAGE(C3:F3)</f>
        <v>8.0000000000000002E-3</v>
      </c>
      <c r="H3" s="13">
        <v>1.6000000000000001E-3</v>
      </c>
      <c r="I3" s="9">
        <v>1E-3</v>
      </c>
      <c r="J3" s="9">
        <v>8.9999999999999998E-4</v>
      </c>
      <c r="K3" s="9">
        <v>2.0999999999999999E-3</v>
      </c>
      <c r="L3" s="31">
        <f t="shared" ref="L3:L26" si="1">AVERAGE(H3:K3)</f>
        <v>1.3999999999999998E-3</v>
      </c>
      <c r="M3" s="14">
        <v>6.8000000000000005E-2</v>
      </c>
      <c r="N3" s="9">
        <v>7.1999999999999995E-2</v>
      </c>
      <c r="O3" s="9">
        <v>7.6999999999999999E-2</v>
      </c>
      <c r="P3" s="9">
        <v>6.4000000000000001E-2</v>
      </c>
      <c r="Q3" s="30">
        <f t="shared" ref="Q3:Q26" si="2">AVERAGE(M3:P3)</f>
        <v>7.0250000000000007E-2</v>
      </c>
    </row>
    <row r="4" spans="1:26">
      <c r="A4" s="2" t="s">
        <v>7</v>
      </c>
      <c r="B4" s="3" t="s">
        <v>6</v>
      </c>
      <c r="C4" s="6">
        <v>8.5000000000000006E-3</v>
      </c>
      <c r="D4" s="7">
        <v>8.8999999999999999E-3</v>
      </c>
      <c r="E4" s="7">
        <v>7.1999999999999998E-3</v>
      </c>
      <c r="F4" s="7">
        <v>8.3000000000000001E-3</v>
      </c>
      <c r="G4" s="28">
        <f t="shared" si="0"/>
        <v>8.2249999999999997E-3</v>
      </c>
      <c r="H4" s="5">
        <v>0.1</v>
      </c>
      <c r="I4" s="1">
        <v>0.11</v>
      </c>
      <c r="J4" s="1">
        <v>9.0999999999999998E-2</v>
      </c>
      <c r="K4" s="1">
        <v>8.7999999999999995E-2</v>
      </c>
      <c r="L4" s="32">
        <f t="shared" si="1"/>
        <v>9.7250000000000003E-2</v>
      </c>
      <c r="M4" s="4">
        <v>7.3999999999999996E-2</v>
      </c>
      <c r="N4" s="1">
        <v>8.1000000000000003E-2</v>
      </c>
      <c r="O4" s="1">
        <v>7.4999999999999997E-2</v>
      </c>
      <c r="P4" s="1">
        <v>7.0999999999999994E-2</v>
      </c>
      <c r="Q4" s="30">
        <f t="shared" si="2"/>
        <v>7.5249999999999997E-2</v>
      </c>
    </row>
    <row r="5" spans="1:26">
      <c r="A5" s="2" t="s">
        <v>19</v>
      </c>
      <c r="B5" s="112" t="s">
        <v>6</v>
      </c>
      <c r="C5" s="6">
        <v>4.6874999999999998E-3</v>
      </c>
      <c r="D5" s="7">
        <v>3.3E-3</v>
      </c>
      <c r="E5" s="7">
        <v>4.1000000000000003E-3</v>
      </c>
      <c r="F5" s="7">
        <v>3.8E-3</v>
      </c>
      <c r="G5" s="28">
        <f t="shared" si="0"/>
        <v>3.9718750000000006E-3</v>
      </c>
      <c r="H5" s="5">
        <v>0</v>
      </c>
      <c r="I5" s="1">
        <v>0</v>
      </c>
      <c r="J5" s="1">
        <v>0</v>
      </c>
      <c r="K5" s="1">
        <v>0</v>
      </c>
      <c r="L5" s="32">
        <f t="shared" si="1"/>
        <v>0</v>
      </c>
      <c r="M5" s="4">
        <v>7.1874999999999994E-2</v>
      </c>
      <c r="N5" s="1">
        <v>8.1000000000000003E-2</v>
      </c>
      <c r="O5" s="1">
        <v>7.4999999999999997E-2</v>
      </c>
      <c r="P5" s="1">
        <v>7.9000000000000001E-2</v>
      </c>
      <c r="Q5" s="30">
        <f t="shared" si="2"/>
        <v>7.6718750000000002E-2</v>
      </c>
    </row>
    <row r="6" spans="1:26">
      <c r="A6" s="2" t="s">
        <v>25</v>
      </c>
      <c r="B6" s="3" t="s">
        <v>6</v>
      </c>
      <c r="C6" s="6">
        <v>5.15151515151515E-3</v>
      </c>
      <c r="D6" s="7">
        <v>4.7000000000000002E-3</v>
      </c>
      <c r="E6" s="7">
        <v>4.5999999999999999E-3</v>
      </c>
      <c r="F6" s="7">
        <v>5.4999999999999997E-3</v>
      </c>
      <c r="G6" s="28">
        <f t="shared" si="0"/>
        <v>4.9878787878787877E-3</v>
      </c>
      <c r="H6" s="5">
        <v>0.10218181818181819</v>
      </c>
      <c r="I6" s="1">
        <v>9.9000000000000005E-2</v>
      </c>
      <c r="J6" s="1">
        <v>8.6999999999999994E-2</v>
      </c>
      <c r="K6" s="1">
        <v>9.0999999999999998E-2</v>
      </c>
      <c r="L6" s="32">
        <f t="shared" si="1"/>
        <v>9.4795454545454544E-2</v>
      </c>
      <c r="M6" s="4">
        <v>4.2424242424242427E-2</v>
      </c>
      <c r="N6" s="1">
        <v>3.6999999999999998E-2</v>
      </c>
      <c r="O6" s="1">
        <v>4.3999999999999997E-2</v>
      </c>
      <c r="P6" s="1">
        <v>4.4999999999999998E-2</v>
      </c>
      <c r="Q6" s="30">
        <f t="shared" si="2"/>
        <v>4.2106060606060605E-2</v>
      </c>
    </row>
    <row r="7" spans="1:26">
      <c r="A7" s="2" t="s">
        <v>26</v>
      </c>
      <c r="B7" s="3" t="s">
        <v>6</v>
      </c>
      <c r="C7" s="6">
        <v>3.125E-2</v>
      </c>
      <c r="D7" s="7">
        <v>5.0999999999999997E-2</v>
      </c>
      <c r="E7" s="7">
        <v>4.3999999999999997E-2</v>
      </c>
      <c r="F7" s="7">
        <v>4.5999999999999999E-2</v>
      </c>
      <c r="G7" s="28">
        <f t="shared" si="0"/>
        <v>4.306249999999999E-2</v>
      </c>
      <c r="H7" s="5">
        <v>0.1</v>
      </c>
      <c r="I7" s="1">
        <v>9.0999999999999998E-2</v>
      </c>
      <c r="J7" s="1">
        <v>9.5000000000000001E-2</v>
      </c>
      <c r="K7" s="1">
        <v>0.11</v>
      </c>
      <c r="L7" s="32">
        <f t="shared" si="1"/>
        <v>9.9000000000000005E-2</v>
      </c>
      <c r="M7" s="4">
        <v>0.11874999999999999</v>
      </c>
      <c r="N7" s="1">
        <v>0.105</v>
      </c>
      <c r="O7" s="1">
        <v>9.8000000000000004E-2</v>
      </c>
      <c r="P7" s="1">
        <v>9.1999999999999998E-2</v>
      </c>
      <c r="Q7" s="30">
        <f t="shared" si="2"/>
        <v>0.10343749999999999</v>
      </c>
    </row>
    <row r="8" spans="1:26">
      <c r="A8" s="2" t="s">
        <v>37</v>
      </c>
      <c r="B8" s="3" t="s">
        <v>6</v>
      </c>
      <c r="C8" s="6">
        <v>7.0999999999999994E-2</v>
      </c>
      <c r="D8" s="7">
        <v>5.8999999999999997E-2</v>
      </c>
      <c r="E8" s="7">
        <v>6.6000000000000003E-2</v>
      </c>
      <c r="F8" s="7">
        <v>6.9000000000000006E-2</v>
      </c>
      <c r="G8" s="28">
        <f t="shared" si="0"/>
        <v>6.6250000000000003E-2</v>
      </c>
      <c r="H8" s="5">
        <v>0.11266666666666666</v>
      </c>
      <c r="I8" s="1">
        <v>0.12</v>
      </c>
      <c r="J8" s="1">
        <v>9.7000000000000003E-2</v>
      </c>
      <c r="K8" s="1">
        <v>0.106</v>
      </c>
      <c r="L8" s="32">
        <f t="shared" si="1"/>
        <v>0.10891666666666666</v>
      </c>
      <c r="M8" s="4">
        <v>6.6666666666666999E-2</v>
      </c>
      <c r="N8" s="1">
        <v>6.9000000000000006E-2</v>
      </c>
      <c r="O8" s="1">
        <v>6.5000000000000002E-2</v>
      </c>
      <c r="P8" s="1">
        <v>6.0999999999999999E-2</v>
      </c>
      <c r="Q8" s="30">
        <f t="shared" si="2"/>
        <v>6.5416666666666748E-2</v>
      </c>
    </row>
    <row r="9" spans="1:26">
      <c r="A9" s="2" t="s">
        <v>39</v>
      </c>
      <c r="B9" s="3" t="s">
        <v>6</v>
      </c>
      <c r="C9" s="6">
        <v>6.4516129032258063E-2</v>
      </c>
      <c r="D9" s="7">
        <v>6.0999999999999999E-2</v>
      </c>
      <c r="E9" s="7">
        <v>5.8000000000000003E-2</v>
      </c>
      <c r="F9" s="7">
        <v>5.8999999999999997E-2</v>
      </c>
      <c r="G9" s="28">
        <f t="shared" si="0"/>
        <v>6.0629032258064514E-2</v>
      </c>
      <c r="H9" s="5">
        <v>7.7419354838709681E-2</v>
      </c>
      <c r="I9" s="1">
        <v>7.4999999999999997E-2</v>
      </c>
      <c r="J9" s="1">
        <v>6.8000000000000005E-2</v>
      </c>
      <c r="K9" s="1">
        <v>7.0999999999999994E-2</v>
      </c>
      <c r="L9" s="32">
        <f t="shared" si="1"/>
        <v>7.2854838709677419E-2</v>
      </c>
      <c r="M9" s="4">
        <v>6.7741935483871002E-2</v>
      </c>
      <c r="N9" s="1">
        <v>6.0999999999999999E-2</v>
      </c>
      <c r="O9" s="1">
        <v>5.8999999999999997E-2</v>
      </c>
      <c r="P9" s="1">
        <v>5.5E-2</v>
      </c>
      <c r="Q9" s="30">
        <f t="shared" si="2"/>
        <v>6.0685483870967748E-2</v>
      </c>
    </row>
    <row r="10" spans="1:26">
      <c r="A10" s="2" t="s">
        <v>41</v>
      </c>
      <c r="B10" s="3" t="s">
        <v>6</v>
      </c>
      <c r="C10" s="6">
        <v>6.9230769230769233E-3</v>
      </c>
      <c r="D10" s="7">
        <v>5.4999999999999997E-3</v>
      </c>
      <c r="E10" s="7">
        <v>6.1000000000000004E-3</v>
      </c>
      <c r="F10" s="7">
        <v>6.7000000000000002E-3</v>
      </c>
      <c r="G10" s="28">
        <f t="shared" si="0"/>
        <v>6.3057692307692311E-3</v>
      </c>
      <c r="H10" s="5">
        <v>0.112</v>
      </c>
      <c r="I10" s="1">
        <v>9.2999999999999999E-2</v>
      </c>
      <c r="J10" s="1">
        <v>0.105</v>
      </c>
      <c r="K10" s="1">
        <v>9.7000000000000003E-2</v>
      </c>
      <c r="L10" s="32">
        <f t="shared" si="1"/>
        <v>0.10175000000000001</v>
      </c>
      <c r="M10" s="4">
        <v>5.3846153846154002E-2</v>
      </c>
      <c r="N10" s="1">
        <v>5.0999999999999997E-2</v>
      </c>
      <c r="O10" s="1">
        <v>5.5E-2</v>
      </c>
      <c r="P10" s="1">
        <v>4.9000000000000002E-2</v>
      </c>
      <c r="Q10" s="30">
        <f t="shared" si="2"/>
        <v>5.2211538461538504E-2</v>
      </c>
    </row>
    <row r="11" spans="1:26">
      <c r="A11" s="2" t="s">
        <v>42</v>
      </c>
      <c r="B11" s="3" t="s">
        <v>6</v>
      </c>
      <c r="C11" s="6">
        <v>8.6956521739130002E-3</v>
      </c>
      <c r="D11" s="7">
        <v>7.7999999999999996E-3</v>
      </c>
      <c r="E11" s="7">
        <v>6.8999999999999999E-3</v>
      </c>
      <c r="F11" s="7">
        <v>8.3999999999999995E-3</v>
      </c>
      <c r="G11" s="28">
        <f t="shared" si="0"/>
        <v>7.9489130434782507E-3</v>
      </c>
      <c r="H11" s="5">
        <v>7.8260869565217397E-2</v>
      </c>
      <c r="I11" s="1">
        <v>8.1000000000000003E-2</v>
      </c>
      <c r="J11" s="1">
        <v>8.7999999999999995E-2</v>
      </c>
      <c r="K11" s="1">
        <v>7.4999999999999997E-2</v>
      </c>
      <c r="L11" s="32">
        <f t="shared" si="1"/>
        <v>8.0565217391304345E-2</v>
      </c>
      <c r="M11" s="4">
        <v>5.6521739130400005E-2</v>
      </c>
      <c r="N11" s="1">
        <v>5.3999999999999999E-2</v>
      </c>
      <c r="O11" s="1">
        <v>0.05</v>
      </c>
      <c r="P11" s="1">
        <v>4.8000000000000001E-2</v>
      </c>
      <c r="Q11" s="30">
        <f t="shared" si="2"/>
        <v>5.2130434782600002E-2</v>
      </c>
    </row>
    <row r="12" spans="1:26" s="24" customFormat="1" ht="15" thickBot="1">
      <c r="A12" s="21" t="s">
        <v>52</v>
      </c>
      <c r="B12" s="22" t="s">
        <v>6</v>
      </c>
      <c r="C12" s="23">
        <v>4.4000000000000003E-3</v>
      </c>
      <c r="D12" s="23">
        <v>3.8E-3</v>
      </c>
      <c r="E12" s="23">
        <v>5.0000000000000001E-3</v>
      </c>
      <c r="F12" s="23">
        <v>3.5999999999999999E-3</v>
      </c>
      <c r="G12" s="29">
        <f t="shared" si="0"/>
        <v>4.1999999999999997E-3</v>
      </c>
      <c r="H12" s="23">
        <v>9.6000000000000002E-2</v>
      </c>
      <c r="I12" s="23">
        <v>9.0999999999999998E-2</v>
      </c>
      <c r="J12" s="23">
        <v>9.9000000000000005E-2</v>
      </c>
      <c r="K12" s="23">
        <v>0.11</v>
      </c>
      <c r="L12" s="33">
        <f t="shared" si="1"/>
        <v>9.9000000000000005E-2</v>
      </c>
      <c r="M12" s="23">
        <v>0.1</v>
      </c>
      <c r="N12" s="23">
        <v>0.105</v>
      </c>
      <c r="O12" s="23">
        <v>9.7000000000000003E-2</v>
      </c>
      <c r="P12" s="23">
        <v>9.9000000000000005E-2</v>
      </c>
      <c r="Q12" s="35">
        <f t="shared" si="2"/>
        <v>0.10025000000000001</v>
      </c>
      <c r="R12" s="117"/>
      <c r="S12" s="117"/>
      <c r="T12" s="117"/>
      <c r="U12" s="117"/>
      <c r="V12" s="117"/>
      <c r="W12" s="117"/>
      <c r="X12" s="117"/>
      <c r="Y12" s="117"/>
      <c r="Z12" s="117"/>
    </row>
    <row r="13" spans="1:26">
      <c r="A13" s="2" t="s">
        <v>12</v>
      </c>
      <c r="B13" s="3" t="s">
        <v>10</v>
      </c>
      <c r="C13" s="6">
        <v>9.375E-2</v>
      </c>
      <c r="D13" s="7">
        <v>8.6999999999999994E-2</v>
      </c>
      <c r="E13" s="7">
        <v>8.3000000000000004E-2</v>
      </c>
      <c r="F13" s="7">
        <v>0.10199999999999999</v>
      </c>
      <c r="G13" s="28">
        <f t="shared" si="0"/>
        <v>9.1437499999999991E-2</v>
      </c>
      <c r="H13" s="5">
        <v>6.25E-2</v>
      </c>
      <c r="I13" s="1">
        <v>7.0999999999999994E-2</v>
      </c>
      <c r="J13" s="1">
        <v>5.8999999999999997E-2</v>
      </c>
      <c r="K13" s="1">
        <v>6.5000000000000002E-2</v>
      </c>
      <c r="L13" s="32">
        <f t="shared" si="1"/>
        <v>6.4375000000000002E-2</v>
      </c>
      <c r="M13" s="4">
        <v>8.7499999999999994E-2</v>
      </c>
      <c r="N13" s="1">
        <v>9.0999999999999998E-2</v>
      </c>
      <c r="O13" s="1">
        <v>8.3000000000000004E-2</v>
      </c>
      <c r="P13" s="1">
        <v>8.5000000000000006E-2</v>
      </c>
      <c r="Q13" s="30">
        <f t="shared" si="2"/>
        <v>8.6625000000000008E-2</v>
      </c>
    </row>
    <row r="14" spans="1:26">
      <c r="A14" s="2" t="s">
        <v>14</v>
      </c>
      <c r="B14" s="3" t="s">
        <v>10</v>
      </c>
      <c r="C14" s="6">
        <v>8.5714285714285715E-2</v>
      </c>
      <c r="D14" s="7">
        <v>8.5999999999999993E-2</v>
      </c>
      <c r="E14" s="7">
        <v>7.4999999999999997E-2</v>
      </c>
      <c r="F14" s="7">
        <v>7.8E-2</v>
      </c>
      <c r="G14" s="28">
        <f t="shared" si="0"/>
        <v>8.1178571428571433E-2</v>
      </c>
      <c r="H14" s="5">
        <v>1.1428571428571429E-5</v>
      </c>
      <c r="I14" s="1">
        <v>1.0000000000000001E-5</v>
      </c>
      <c r="J14" s="1">
        <v>2.0000000000000002E-5</v>
      </c>
      <c r="K14" s="1">
        <v>1.0000000000000001E-5</v>
      </c>
      <c r="L14" s="32">
        <f t="shared" si="1"/>
        <v>1.2857142857142859E-5</v>
      </c>
      <c r="M14" s="4">
        <v>4.2857142857142859E-3</v>
      </c>
      <c r="N14" s="1">
        <v>3.0999999999999999E-3</v>
      </c>
      <c r="O14" s="1">
        <v>4.4999999999999997E-3</v>
      </c>
      <c r="P14" s="1">
        <v>3.8999999999999998E-3</v>
      </c>
      <c r="Q14" s="30">
        <f t="shared" si="2"/>
        <v>3.9464285714285712E-3</v>
      </c>
    </row>
    <row r="15" spans="1:26">
      <c r="A15" s="2" t="s">
        <v>21</v>
      </c>
      <c r="B15" s="3" t="s">
        <v>10</v>
      </c>
      <c r="C15" s="6">
        <v>8.5714285714285715E-2</v>
      </c>
      <c r="D15" s="7">
        <v>7.9000000000000001E-2</v>
      </c>
      <c r="E15" s="7">
        <v>8.1000000000000003E-2</v>
      </c>
      <c r="F15" s="7">
        <v>7.6999999999999999E-2</v>
      </c>
      <c r="G15" s="28">
        <f t="shared" si="0"/>
        <v>8.0678571428571433E-2</v>
      </c>
      <c r="H15" s="5">
        <v>0.1</v>
      </c>
      <c r="I15" s="1">
        <v>9.6000000000000002E-2</v>
      </c>
      <c r="J15" s="1">
        <v>8.7999999999999995E-2</v>
      </c>
      <c r="K15" s="1">
        <v>9.0999999999999998E-2</v>
      </c>
      <c r="L15" s="32">
        <f t="shared" si="1"/>
        <v>9.375E-2</v>
      </c>
      <c r="M15" s="4">
        <v>3.928571428571428E-3</v>
      </c>
      <c r="N15" s="1">
        <v>2.8E-3</v>
      </c>
      <c r="O15" s="1">
        <v>3.0999999999999999E-3</v>
      </c>
      <c r="P15" s="1">
        <v>3.5000000000000001E-3</v>
      </c>
      <c r="Q15" s="30">
        <f t="shared" si="2"/>
        <v>3.3321428571428569E-3</v>
      </c>
    </row>
    <row r="16" spans="1:26">
      <c r="A16" s="2" t="s">
        <v>24</v>
      </c>
      <c r="B16" s="3" t="s">
        <v>10</v>
      </c>
      <c r="C16" s="6">
        <v>9.166666666666666E-2</v>
      </c>
      <c r="D16" s="7">
        <v>8.8700000000000001E-2</v>
      </c>
      <c r="E16" s="7">
        <v>0.105</v>
      </c>
      <c r="F16" s="7">
        <v>9.5000000000000001E-2</v>
      </c>
      <c r="G16" s="28">
        <f t="shared" si="0"/>
        <v>9.5091666666666658E-2</v>
      </c>
      <c r="H16" s="5">
        <v>8.7999999999999995E-2</v>
      </c>
      <c r="I16" s="1">
        <v>7.6999999999999999E-2</v>
      </c>
      <c r="J16" s="1">
        <v>7.4999999999999997E-2</v>
      </c>
      <c r="K16" s="1">
        <v>8.3000000000000004E-2</v>
      </c>
      <c r="L16" s="32">
        <f t="shared" si="1"/>
        <v>8.0750000000000002E-2</v>
      </c>
      <c r="M16" s="4">
        <v>1.25E-3</v>
      </c>
      <c r="N16" s="1">
        <v>1E-3</v>
      </c>
      <c r="O16" s="1">
        <v>1.9E-3</v>
      </c>
      <c r="P16" s="1">
        <v>8.9999999999999998E-4</v>
      </c>
      <c r="Q16" s="30">
        <f t="shared" si="2"/>
        <v>1.2625E-3</v>
      </c>
    </row>
    <row r="17" spans="1:26">
      <c r="A17" s="2" t="s">
        <v>28</v>
      </c>
      <c r="B17" s="3" t="s">
        <v>10</v>
      </c>
      <c r="C17" s="6">
        <v>9.7142857142857142E-2</v>
      </c>
      <c r="D17" s="7">
        <v>8.5099999999999995E-2</v>
      </c>
      <c r="E17" s="7">
        <v>9.11E-2</v>
      </c>
      <c r="F17" s="7">
        <v>8.8999999999999996E-2</v>
      </c>
      <c r="G17" s="28">
        <f t="shared" si="0"/>
        <v>9.0585714285714297E-2</v>
      </c>
      <c r="H17" s="5">
        <v>0</v>
      </c>
      <c r="I17" s="1">
        <v>0</v>
      </c>
      <c r="J17" s="1">
        <v>0</v>
      </c>
      <c r="K17" s="1">
        <v>0</v>
      </c>
      <c r="L17" s="32">
        <f t="shared" si="1"/>
        <v>0</v>
      </c>
      <c r="M17" s="4">
        <v>0.02</v>
      </c>
      <c r="N17" s="1">
        <v>1.7999999999999999E-2</v>
      </c>
      <c r="O17" s="1">
        <v>2.5000000000000001E-2</v>
      </c>
      <c r="P17" s="1">
        <v>2.7E-2</v>
      </c>
      <c r="Q17" s="30">
        <f t="shared" si="2"/>
        <v>2.2499999999999999E-2</v>
      </c>
    </row>
    <row r="18" spans="1:26">
      <c r="A18" s="2" t="s">
        <v>30</v>
      </c>
      <c r="B18" s="3" t="s">
        <v>10</v>
      </c>
      <c r="C18" s="6">
        <v>8.5714285714285715E-2</v>
      </c>
      <c r="D18" s="7">
        <v>7.9500000000000001E-2</v>
      </c>
      <c r="E18" s="7">
        <v>8.4000000000000005E-2</v>
      </c>
      <c r="F18" s="7">
        <v>8.7999999999999995E-2</v>
      </c>
      <c r="G18" s="28">
        <f t="shared" si="0"/>
        <v>8.4303571428571422E-2</v>
      </c>
      <c r="H18" s="5">
        <v>7.8E-2</v>
      </c>
      <c r="I18" s="1">
        <v>8.4000000000000005E-2</v>
      </c>
      <c r="J18" s="1">
        <v>7.9000000000000001E-2</v>
      </c>
      <c r="K18" s="1">
        <v>7.4999999999999997E-2</v>
      </c>
      <c r="L18" s="32">
        <f t="shared" si="1"/>
        <v>7.9000000000000001E-2</v>
      </c>
      <c r="M18" s="4">
        <v>7.1428571428571435E-3</v>
      </c>
      <c r="N18" s="1">
        <v>6.6E-3</v>
      </c>
      <c r="O18" s="1">
        <v>6.1000000000000004E-3</v>
      </c>
      <c r="P18" s="1">
        <v>7.1999999999999998E-3</v>
      </c>
      <c r="Q18" s="30">
        <f t="shared" si="2"/>
        <v>6.7607142857142866E-3</v>
      </c>
    </row>
    <row r="19" spans="1:26">
      <c r="A19" s="2" t="s">
        <v>32</v>
      </c>
      <c r="B19" s="3" t="s">
        <v>10</v>
      </c>
      <c r="C19" s="6">
        <v>9.4444444444444442E-2</v>
      </c>
      <c r="D19" s="7">
        <v>8.6999999999999994E-2</v>
      </c>
      <c r="E19" s="7">
        <v>9.6000000000000002E-2</v>
      </c>
      <c r="F19" s="7">
        <v>0.11</v>
      </c>
      <c r="G19" s="28">
        <f t="shared" si="0"/>
        <v>9.6861111111111106E-2</v>
      </c>
      <c r="H19" s="5">
        <v>0.16666666666666666</v>
      </c>
      <c r="I19" s="1">
        <v>0.112</v>
      </c>
      <c r="J19" s="1">
        <v>0.105</v>
      </c>
      <c r="K19" s="1">
        <v>0.11700000000000001</v>
      </c>
      <c r="L19" s="32">
        <f t="shared" si="1"/>
        <v>0.12516666666666668</v>
      </c>
      <c r="M19" s="4">
        <v>1.66666666666667E-3</v>
      </c>
      <c r="N19" s="1">
        <v>1.9E-3</v>
      </c>
      <c r="O19" s="1">
        <v>2.2000000000000001E-3</v>
      </c>
      <c r="P19" s="1">
        <v>1.6000000000000001E-3</v>
      </c>
      <c r="Q19" s="30">
        <f t="shared" si="2"/>
        <v>1.8416666666666674E-3</v>
      </c>
    </row>
    <row r="20" spans="1:26">
      <c r="A20" s="2" t="s">
        <v>35</v>
      </c>
      <c r="B20" s="3" t="s">
        <v>10</v>
      </c>
      <c r="C20" s="6">
        <v>7.2999999999999995E-2</v>
      </c>
      <c r="D20" s="7">
        <v>6.4000000000000001E-2</v>
      </c>
      <c r="E20" s="7">
        <v>7.0999999999999994E-2</v>
      </c>
      <c r="F20" s="7">
        <v>6.9000000000000006E-2</v>
      </c>
      <c r="G20" s="28">
        <f t="shared" si="0"/>
        <v>6.9250000000000006E-2</v>
      </c>
      <c r="H20" s="5">
        <v>0.06</v>
      </c>
      <c r="I20" s="1">
        <v>7.0999999999999994E-2</v>
      </c>
      <c r="J20" s="1">
        <v>6.8000000000000005E-2</v>
      </c>
      <c r="K20" s="1">
        <v>6.3E-2</v>
      </c>
      <c r="L20" s="32">
        <f t="shared" si="1"/>
        <v>6.5500000000000003E-2</v>
      </c>
      <c r="M20" s="4">
        <v>2.3333333333333334E-2</v>
      </c>
      <c r="N20" s="1">
        <v>2.5000000000000001E-2</v>
      </c>
      <c r="O20" s="1">
        <v>2.9000000000000001E-2</v>
      </c>
      <c r="P20" s="1">
        <v>3.1E-2</v>
      </c>
      <c r="Q20" s="30">
        <f t="shared" si="2"/>
        <v>2.7083333333333334E-2</v>
      </c>
    </row>
    <row r="21" spans="1:26">
      <c r="A21" s="2" t="s">
        <v>36</v>
      </c>
      <c r="B21" s="3" t="s">
        <v>10</v>
      </c>
      <c r="C21" s="6">
        <v>7.4999999999999997E-2</v>
      </c>
      <c r="D21" s="7">
        <v>7.5999999999999998E-2</v>
      </c>
      <c r="E21" s="7">
        <v>6.3E-2</v>
      </c>
      <c r="F21" s="7">
        <v>7.9000000000000001E-2</v>
      </c>
      <c r="G21" s="28">
        <f t="shared" si="0"/>
        <v>7.3249999999999996E-2</v>
      </c>
      <c r="H21" s="5">
        <v>9.3333333333333338E-2</v>
      </c>
      <c r="I21" s="1">
        <v>8.4000000000000005E-2</v>
      </c>
      <c r="J21" s="1">
        <v>8.7999999999999995E-2</v>
      </c>
      <c r="K21" s="1">
        <v>9.0999999999999998E-2</v>
      </c>
      <c r="L21" s="32">
        <f t="shared" si="1"/>
        <v>8.908333333333332E-2</v>
      </c>
      <c r="M21" s="4">
        <v>6.0000000000000001E-3</v>
      </c>
      <c r="N21" s="1">
        <v>5.4000000000000003E-3</v>
      </c>
      <c r="O21" s="1">
        <v>5.1000000000000004E-3</v>
      </c>
      <c r="P21" s="1">
        <v>4.7999999999999996E-3</v>
      </c>
      <c r="Q21" s="30">
        <f t="shared" si="2"/>
        <v>5.3249999999999999E-3</v>
      </c>
    </row>
    <row r="22" spans="1:26">
      <c r="A22" s="2" t="s">
        <v>38</v>
      </c>
      <c r="B22" s="112" t="s">
        <v>10</v>
      </c>
      <c r="C22" s="6">
        <v>4.6666666666666669E-2</v>
      </c>
      <c r="D22" s="7">
        <v>4.8000000000000001E-2</v>
      </c>
      <c r="E22" s="7">
        <v>5.0999999999999997E-2</v>
      </c>
      <c r="F22" s="7">
        <v>5.5E-2</v>
      </c>
      <c r="G22" s="28">
        <f t="shared" si="0"/>
        <v>5.0166666666666665E-2</v>
      </c>
      <c r="H22" s="5">
        <v>8.7999999999999995E-2</v>
      </c>
      <c r="I22" s="1">
        <v>8.1000000000000003E-2</v>
      </c>
      <c r="J22" s="1">
        <v>7.9000000000000001E-2</v>
      </c>
      <c r="K22" s="1">
        <v>8.2000000000000003E-2</v>
      </c>
      <c r="L22" s="32">
        <f t="shared" si="1"/>
        <v>8.2500000000000004E-2</v>
      </c>
      <c r="M22" s="4">
        <v>3.0000000000000001E-3</v>
      </c>
      <c r="N22" s="1">
        <v>1E-3</v>
      </c>
      <c r="O22" s="1">
        <v>2.5000000000000001E-3</v>
      </c>
      <c r="P22" s="1">
        <v>3.0999999999999999E-3</v>
      </c>
      <c r="Q22" s="30">
        <f t="shared" si="2"/>
        <v>2.4000000000000002E-3</v>
      </c>
    </row>
    <row r="23" spans="1:26" s="24" customFormat="1" ht="15" thickBot="1">
      <c r="A23" s="25" t="s">
        <v>53</v>
      </c>
      <c r="B23" s="22" t="s">
        <v>10</v>
      </c>
      <c r="C23" s="23">
        <v>9.0999999999999998E-2</v>
      </c>
      <c r="D23" s="23">
        <v>8.8999999999999996E-2</v>
      </c>
      <c r="E23" s="23">
        <v>0.11</v>
      </c>
      <c r="F23" s="23">
        <v>0.105</v>
      </c>
      <c r="G23" s="29">
        <f t="shared" si="0"/>
        <v>9.8749999999999991E-2</v>
      </c>
      <c r="H23" s="23">
        <v>0.11</v>
      </c>
      <c r="I23" s="23">
        <v>9.9000000000000005E-2</v>
      </c>
      <c r="J23" s="23">
        <v>0.1</v>
      </c>
      <c r="K23" s="23">
        <v>9.5000000000000001E-2</v>
      </c>
      <c r="L23" s="33">
        <f t="shared" si="1"/>
        <v>0.10100000000000001</v>
      </c>
      <c r="M23" s="23">
        <v>1E-3</v>
      </c>
      <c r="N23" s="23">
        <v>2E-3</v>
      </c>
      <c r="O23" s="23">
        <v>1.5E-3</v>
      </c>
      <c r="P23" s="23">
        <v>8.0000000000000004E-4</v>
      </c>
      <c r="Q23" s="35">
        <f t="shared" si="2"/>
        <v>1.3250000000000002E-3</v>
      </c>
      <c r="R23" s="117"/>
      <c r="S23" s="117"/>
      <c r="T23" s="117"/>
      <c r="U23" s="117"/>
      <c r="V23" s="117"/>
      <c r="W23" s="117"/>
      <c r="X23" s="117"/>
      <c r="Y23" s="117"/>
      <c r="Z23" s="117"/>
    </row>
    <row r="24" spans="1:26">
      <c r="A24" s="11" t="s">
        <v>2</v>
      </c>
      <c r="B24" s="8" t="s">
        <v>3</v>
      </c>
      <c r="C24" s="12">
        <v>0.1</v>
      </c>
      <c r="D24" s="10">
        <v>9.6000000000000002E-2</v>
      </c>
      <c r="E24" s="10">
        <v>8.8999999999999996E-2</v>
      </c>
      <c r="F24" s="10">
        <v>0.11</v>
      </c>
      <c r="G24" s="27">
        <f t="shared" si="0"/>
        <v>9.8750000000000004E-2</v>
      </c>
      <c r="H24" s="13">
        <v>1.7333333333333333E-2</v>
      </c>
      <c r="I24" s="9">
        <v>2.3E-2</v>
      </c>
      <c r="J24" s="9">
        <v>1.6E-2</v>
      </c>
      <c r="K24" s="9">
        <v>2.4E-2</v>
      </c>
      <c r="L24" s="31">
        <f t="shared" si="1"/>
        <v>2.0083333333333335E-2</v>
      </c>
      <c r="M24" s="14">
        <v>0.08</v>
      </c>
      <c r="N24" s="9">
        <v>8.7999999999999995E-2</v>
      </c>
      <c r="O24" s="9">
        <v>7.3999999999999996E-2</v>
      </c>
      <c r="P24" s="9">
        <v>8.1000000000000003E-2</v>
      </c>
      <c r="Q24" s="30">
        <f t="shared" si="2"/>
        <v>8.0750000000000002E-2</v>
      </c>
    </row>
    <row r="25" spans="1:26">
      <c r="A25" s="2" t="s">
        <v>4</v>
      </c>
      <c r="B25" s="3" t="s">
        <v>3</v>
      </c>
      <c r="C25" s="6">
        <v>0.1</v>
      </c>
      <c r="D25" s="7">
        <v>0.12</v>
      </c>
      <c r="E25" s="7">
        <v>9.0999999999999998E-2</v>
      </c>
      <c r="F25" s="7">
        <v>7.9000000000000001E-2</v>
      </c>
      <c r="G25" s="28">
        <f t="shared" si="0"/>
        <v>9.7500000000000003E-2</v>
      </c>
      <c r="H25" s="5">
        <v>1.6E-2</v>
      </c>
      <c r="I25" s="1">
        <v>2.3E-2</v>
      </c>
      <c r="J25" s="1">
        <v>2.5000000000000001E-2</v>
      </c>
      <c r="K25" s="1">
        <v>1.9E-2</v>
      </c>
      <c r="L25" s="32">
        <f t="shared" si="1"/>
        <v>2.0750000000000001E-2</v>
      </c>
      <c r="M25" s="4">
        <v>2.3333333333333331E-3</v>
      </c>
      <c r="N25" s="1">
        <v>3.0999999999999999E-3</v>
      </c>
      <c r="O25" s="1">
        <v>2.8999999999999998E-3</v>
      </c>
      <c r="P25" s="1">
        <v>2.5999999999999999E-3</v>
      </c>
      <c r="Q25" s="30">
        <f t="shared" si="2"/>
        <v>2.7333333333333333E-3</v>
      </c>
    </row>
    <row r="26" spans="1:26">
      <c r="A26" s="2" t="s">
        <v>8</v>
      </c>
      <c r="B26" s="3" t="s">
        <v>3</v>
      </c>
      <c r="C26" s="6">
        <v>7.0454545454545464E-2</v>
      </c>
      <c r="D26" s="7">
        <v>7.0000000000000007E-2</v>
      </c>
      <c r="E26" s="7">
        <v>6.5000000000000002E-2</v>
      </c>
      <c r="F26" s="7">
        <v>7.1499999999999994E-2</v>
      </c>
      <c r="G26" s="28">
        <f t="shared" si="0"/>
        <v>6.9238636363636363E-2</v>
      </c>
      <c r="H26" s="5">
        <v>0</v>
      </c>
      <c r="I26" s="1">
        <v>0</v>
      </c>
      <c r="J26" s="1">
        <v>0</v>
      </c>
      <c r="K26" s="1">
        <v>0</v>
      </c>
      <c r="L26" s="32">
        <f t="shared" si="1"/>
        <v>0</v>
      </c>
      <c r="M26" s="4">
        <v>3.6363636363636364E-3</v>
      </c>
      <c r="N26" s="1">
        <v>3.0000000000000001E-3</v>
      </c>
      <c r="O26" s="1">
        <v>2.3999999999999998E-3</v>
      </c>
      <c r="P26" s="1">
        <v>3.2000000000000002E-3</v>
      </c>
      <c r="Q26" s="30">
        <f t="shared" si="2"/>
        <v>3.0590909090909089E-3</v>
      </c>
    </row>
    <row r="27" spans="1:26">
      <c r="A27" s="2" t="s">
        <v>16</v>
      </c>
      <c r="B27" s="3" t="s">
        <v>3</v>
      </c>
      <c r="C27" s="6">
        <v>8.0769230769230801E-2</v>
      </c>
      <c r="D27" s="7">
        <v>8.5999999999999993E-2</v>
      </c>
      <c r="E27" s="7">
        <v>7.3999999999999996E-2</v>
      </c>
      <c r="F27" s="7">
        <v>7.0999999999999994E-2</v>
      </c>
      <c r="G27" s="28">
        <f t="shared" ref="G27:G41" si="3">AVERAGE(C27:F27)</f>
        <v>7.79423076923077E-2</v>
      </c>
      <c r="H27" s="5">
        <v>2.3076923076923076E-4</v>
      </c>
      <c r="I27" s="1">
        <v>1.9000000000000001E-4</v>
      </c>
      <c r="J27" s="1">
        <v>3.1E-4</v>
      </c>
      <c r="K27" s="1">
        <v>2.5999999999999998E-4</v>
      </c>
      <c r="L27" s="32">
        <f t="shared" ref="L27:L41" si="4">AVERAGE(H27:K27)</f>
        <v>2.4769230769230771E-4</v>
      </c>
      <c r="M27" s="4">
        <v>8.5384615384615392E-2</v>
      </c>
      <c r="N27" s="1">
        <v>7.9000000000000001E-2</v>
      </c>
      <c r="O27" s="1">
        <v>8.1000000000000003E-2</v>
      </c>
      <c r="P27" s="1">
        <v>8.4000000000000005E-2</v>
      </c>
      <c r="Q27" s="30">
        <f t="shared" ref="Q27:Q41" si="5">AVERAGE(M27:P27)</f>
        <v>8.2346153846153861E-2</v>
      </c>
    </row>
    <row r="28" spans="1:26">
      <c r="A28" s="2" t="s">
        <v>17</v>
      </c>
      <c r="B28" s="3" t="s">
        <v>3</v>
      </c>
      <c r="C28" s="6">
        <v>8.7499999999999994E-2</v>
      </c>
      <c r="D28" s="7">
        <v>8.2000000000000003E-2</v>
      </c>
      <c r="E28" s="7">
        <v>7.6999999999999999E-2</v>
      </c>
      <c r="F28" s="7">
        <v>8.3000000000000004E-2</v>
      </c>
      <c r="G28" s="28">
        <f t="shared" si="3"/>
        <v>8.2375000000000004E-2</v>
      </c>
      <c r="H28" s="5">
        <v>2.0833333333333402E-3</v>
      </c>
      <c r="I28" s="1">
        <v>2.5000000000000001E-3</v>
      </c>
      <c r="J28" s="1">
        <v>1.9E-3</v>
      </c>
      <c r="K28" s="1">
        <v>2.2000000000000001E-3</v>
      </c>
      <c r="L28" s="32">
        <f t="shared" si="4"/>
        <v>2.1708333333333349E-3</v>
      </c>
      <c r="M28" s="4">
        <v>0.125</v>
      </c>
      <c r="N28" s="1">
        <v>0.114</v>
      </c>
      <c r="O28" s="1">
        <v>9.7000000000000003E-2</v>
      </c>
      <c r="P28" s="1">
        <v>0.105</v>
      </c>
      <c r="Q28" s="30">
        <f t="shared" si="5"/>
        <v>0.11024999999999999</v>
      </c>
    </row>
    <row r="29" spans="1:26">
      <c r="A29" s="2" t="s">
        <v>18</v>
      </c>
      <c r="B29" s="3" t="s">
        <v>3</v>
      </c>
      <c r="C29" s="6">
        <v>8.5185185185185183E-2</v>
      </c>
      <c r="D29" s="7">
        <v>7.9000000000000001E-2</v>
      </c>
      <c r="E29" s="7">
        <v>8.7999999999999995E-2</v>
      </c>
      <c r="F29" s="7">
        <v>9.1999999999999998E-2</v>
      </c>
      <c r="G29" s="28">
        <f t="shared" si="3"/>
        <v>8.6046296296296287E-2</v>
      </c>
      <c r="H29" s="5">
        <v>3.7037037037037035E-4</v>
      </c>
      <c r="I29" s="1">
        <v>2.7999999999999998E-4</v>
      </c>
      <c r="J29" s="1">
        <v>2.7E-4</v>
      </c>
      <c r="K29" s="1">
        <v>3.6000000000000002E-4</v>
      </c>
      <c r="L29" s="32">
        <f t="shared" si="4"/>
        <v>3.2009259259259263E-4</v>
      </c>
      <c r="M29" s="4">
        <v>5.5555555555555601E-2</v>
      </c>
      <c r="N29" s="1">
        <v>6.0999999999999999E-2</v>
      </c>
      <c r="O29" s="1">
        <v>5.1999999999999998E-2</v>
      </c>
      <c r="P29" s="1">
        <v>5.7000000000000002E-2</v>
      </c>
      <c r="Q29" s="30">
        <f t="shared" si="5"/>
        <v>5.6388888888888898E-2</v>
      </c>
    </row>
    <row r="30" spans="1:26">
      <c r="A30" s="2" t="s">
        <v>20</v>
      </c>
      <c r="B30" s="3" t="s">
        <v>3</v>
      </c>
      <c r="C30" s="6">
        <v>6.1290322580645165E-2</v>
      </c>
      <c r="D30" s="7">
        <v>7.1199999999999999E-2</v>
      </c>
      <c r="E30" s="7">
        <v>6.54E-2</v>
      </c>
      <c r="F30" s="7">
        <v>6.2300000000000001E-2</v>
      </c>
      <c r="G30" s="28">
        <f t="shared" si="3"/>
        <v>6.5047580645161293E-2</v>
      </c>
      <c r="H30" s="5">
        <v>3.8709677419354842E-5</v>
      </c>
      <c r="I30" s="1">
        <v>2.0000000000000002E-5</v>
      </c>
      <c r="J30" s="1">
        <v>1.5E-5</v>
      </c>
      <c r="K30" s="1">
        <v>3.0000000000000001E-5</v>
      </c>
      <c r="L30" s="32">
        <f t="shared" si="4"/>
        <v>2.5927419354838711E-5</v>
      </c>
      <c r="M30" s="4">
        <v>7.09677419354839E-2</v>
      </c>
      <c r="N30" s="1">
        <v>6.7000000000000004E-2</v>
      </c>
      <c r="O30" s="1">
        <v>7.5999999999999998E-2</v>
      </c>
      <c r="P30" s="1">
        <v>6.5000000000000002E-2</v>
      </c>
      <c r="Q30" s="30">
        <f t="shared" si="5"/>
        <v>6.9741935483870976E-2</v>
      </c>
    </row>
    <row r="31" spans="1:26">
      <c r="A31" s="2" t="s">
        <v>22</v>
      </c>
      <c r="B31" s="3" t="s">
        <v>3</v>
      </c>
      <c r="C31" s="6">
        <v>6.1290322580645165E-2</v>
      </c>
      <c r="D31" s="7">
        <v>6.5000000000000002E-2</v>
      </c>
      <c r="E31" s="7">
        <v>7.0999999999999994E-2</v>
      </c>
      <c r="F31" s="7">
        <v>6.3E-2</v>
      </c>
      <c r="G31" s="28">
        <f t="shared" si="3"/>
        <v>6.507258064516129E-2</v>
      </c>
      <c r="H31" s="5">
        <v>3.2258064516129034E-5</v>
      </c>
      <c r="I31" s="1">
        <v>2.0000000000000002E-5</v>
      </c>
      <c r="J31" s="1">
        <v>1.0000000000000001E-5</v>
      </c>
      <c r="K31" s="1">
        <v>1.0000000000000001E-5</v>
      </c>
      <c r="L31" s="32">
        <f t="shared" si="4"/>
        <v>1.8064516129032259E-5</v>
      </c>
      <c r="M31" s="4">
        <v>4.1935483870967745E-2</v>
      </c>
      <c r="N31" s="1">
        <v>4.5999999999999999E-2</v>
      </c>
      <c r="O31" s="1">
        <v>4.2000000000000003E-2</v>
      </c>
      <c r="P31" s="1">
        <v>4.7E-2</v>
      </c>
      <c r="Q31" s="30">
        <f t="shared" si="5"/>
        <v>4.4233870967741937E-2</v>
      </c>
    </row>
    <row r="32" spans="1:26">
      <c r="A32" s="2" t="s">
        <v>23</v>
      </c>
      <c r="B32" s="3" t="s">
        <v>3</v>
      </c>
      <c r="C32" s="39">
        <v>9.166666666666666E-2</v>
      </c>
      <c r="D32" s="40">
        <v>0.11</v>
      </c>
      <c r="E32" s="40">
        <v>9.7100000000000006E-2</v>
      </c>
      <c r="F32" s="40">
        <v>8.950000000000001E-2</v>
      </c>
      <c r="G32" s="38">
        <f t="shared" si="3"/>
        <v>9.7066666666666676E-2</v>
      </c>
      <c r="H32" s="5">
        <v>4.9166666666666665E-5</v>
      </c>
      <c r="I32" s="1">
        <v>4.0000000000000003E-5</v>
      </c>
      <c r="J32" s="1">
        <v>4.0000000000000003E-5</v>
      </c>
      <c r="K32" s="1">
        <v>3.0000000000000001E-5</v>
      </c>
      <c r="L32" s="32">
        <f t="shared" si="4"/>
        <v>3.9791666666666667E-5</v>
      </c>
      <c r="M32" s="41">
        <v>6.25E-2</v>
      </c>
      <c r="N32" s="42">
        <v>6.6000000000000003E-2</v>
      </c>
      <c r="O32" s="42">
        <v>6.3E-2</v>
      </c>
      <c r="P32" s="42">
        <v>5.8999999999999997E-2</v>
      </c>
      <c r="Q32" s="30">
        <f t="shared" si="5"/>
        <v>6.2625E-2</v>
      </c>
    </row>
    <row r="33" spans="1:26">
      <c r="A33" s="2" t="s">
        <v>27</v>
      </c>
      <c r="B33" s="3" t="s">
        <v>3</v>
      </c>
      <c r="C33" s="6">
        <v>3.7499999999999999E-2</v>
      </c>
      <c r="D33" s="7">
        <v>4.1000000000000002E-2</v>
      </c>
      <c r="E33" s="7">
        <v>4.4999999999999998E-2</v>
      </c>
      <c r="F33" s="7">
        <v>3.9E-2</v>
      </c>
      <c r="G33" s="28">
        <f t="shared" si="3"/>
        <v>4.0625000000000001E-2</v>
      </c>
      <c r="H33" s="5">
        <v>0</v>
      </c>
      <c r="I33" s="1">
        <v>0</v>
      </c>
      <c r="J33" s="1">
        <v>0</v>
      </c>
      <c r="K33" s="1">
        <v>0</v>
      </c>
      <c r="L33" s="32">
        <f t="shared" si="4"/>
        <v>0</v>
      </c>
      <c r="M33" s="4">
        <v>9.375E-2</v>
      </c>
      <c r="N33" s="1">
        <v>9.6000000000000002E-2</v>
      </c>
      <c r="O33" s="1">
        <v>0.1</v>
      </c>
      <c r="P33" s="1">
        <v>9.9000000000000005E-2</v>
      </c>
      <c r="Q33" s="30">
        <f t="shared" si="5"/>
        <v>9.718750000000001E-2</v>
      </c>
    </row>
    <row r="34" spans="1:26">
      <c r="A34" s="2" t="s">
        <v>29</v>
      </c>
      <c r="B34" s="3" t="s">
        <v>3</v>
      </c>
      <c r="C34" s="6">
        <v>6.2857142857142861E-2</v>
      </c>
      <c r="D34" s="7">
        <v>6.4000000000000001E-2</v>
      </c>
      <c r="E34" s="7">
        <v>8.1000000000000003E-2</v>
      </c>
      <c r="F34" s="7">
        <v>7.6999999999999999E-2</v>
      </c>
      <c r="G34" s="28">
        <f t="shared" si="3"/>
        <v>7.1214285714285716E-2</v>
      </c>
      <c r="H34" s="5">
        <v>0</v>
      </c>
      <c r="I34" s="1">
        <v>0</v>
      </c>
      <c r="J34" s="1">
        <v>0</v>
      </c>
      <c r="K34" s="1">
        <v>0</v>
      </c>
      <c r="L34" s="32">
        <f t="shared" si="4"/>
        <v>0</v>
      </c>
      <c r="M34" s="4">
        <v>4.2857142857139999E-2</v>
      </c>
      <c r="N34" s="1">
        <v>5.3999999999999999E-2</v>
      </c>
      <c r="O34" s="1">
        <v>4.9000000000000002E-2</v>
      </c>
      <c r="P34" s="1">
        <v>4.3999999999999997E-2</v>
      </c>
      <c r="Q34" s="30">
        <f t="shared" si="5"/>
        <v>4.7464285714285001E-2</v>
      </c>
    </row>
    <row r="35" spans="1:26" s="15" customFormat="1">
      <c r="A35" s="2" t="s">
        <v>34</v>
      </c>
      <c r="B35" s="3" t="s">
        <v>3</v>
      </c>
      <c r="C35" s="6">
        <v>0.06</v>
      </c>
      <c r="D35" s="7">
        <v>6.8000000000000005E-2</v>
      </c>
      <c r="E35" s="7">
        <v>5.6000000000000001E-2</v>
      </c>
      <c r="F35" s="7">
        <v>6.4000000000000001E-2</v>
      </c>
      <c r="G35" s="28">
        <f t="shared" si="3"/>
        <v>6.2E-2</v>
      </c>
      <c r="H35" s="5">
        <v>0</v>
      </c>
      <c r="I35" s="1">
        <v>0</v>
      </c>
      <c r="J35" s="1">
        <v>0</v>
      </c>
      <c r="K35" s="1">
        <v>0</v>
      </c>
      <c r="L35" s="32">
        <f t="shared" si="4"/>
        <v>0</v>
      </c>
      <c r="M35" s="4">
        <v>3.3333333333333E-2</v>
      </c>
      <c r="N35" s="1">
        <v>4.2000000000000003E-2</v>
      </c>
      <c r="O35" s="1">
        <v>3.9E-2</v>
      </c>
      <c r="P35" s="1">
        <v>3.5999999999999997E-2</v>
      </c>
      <c r="Q35" s="36">
        <f t="shared" si="5"/>
        <v>3.7583333333333253E-2</v>
      </c>
      <c r="R35" s="117"/>
      <c r="S35" s="117"/>
      <c r="T35" s="117"/>
      <c r="U35" s="117"/>
      <c r="V35" s="117"/>
      <c r="W35" s="117"/>
      <c r="X35" s="117"/>
      <c r="Y35" s="117"/>
      <c r="Z35" s="117"/>
    </row>
    <row r="36" spans="1:26" s="24" customFormat="1" ht="15" thickBot="1">
      <c r="A36" s="25" t="s">
        <v>51</v>
      </c>
      <c r="B36" s="22" t="s">
        <v>3</v>
      </c>
      <c r="C36" s="23">
        <v>0.105</v>
      </c>
      <c r="D36" s="23">
        <v>9.5000000000000001E-2</v>
      </c>
      <c r="E36" s="23">
        <v>9.7000000000000003E-2</v>
      </c>
      <c r="F36" s="23">
        <v>0.1</v>
      </c>
      <c r="G36" s="29">
        <f t="shared" si="3"/>
        <v>9.9250000000000005E-2</v>
      </c>
      <c r="H36" s="23">
        <v>1.5E-3</v>
      </c>
      <c r="I36" s="23">
        <v>2E-3</v>
      </c>
      <c r="J36" s="23">
        <v>1E-3</v>
      </c>
      <c r="K36" s="23">
        <v>8.9999999999999998E-4</v>
      </c>
      <c r="L36" s="33">
        <f t="shared" si="4"/>
        <v>1.3500000000000001E-3</v>
      </c>
      <c r="M36" s="23">
        <v>0.11</v>
      </c>
      <c r="N36" s="23">
        <v>0.105</v>
      </c>
      <c r="O36" s="23">
        <v>9.7000000000000003E-2</v>
      </c>
      <c r="P36" s="23">
        <v>9.9000000000000005E-2</v>
      </c>
      <c r="Q36" s="35">
        <f t="shared" si="5"/>
        <v>0.10275000000000001</v>
      </c>
      <c r="R36" s="117"/>
      <c r="S36" s="117"/>
      <c r="T36" s="117"/>
      <c r="U36" s="117"/>
      <c r="V36" s="117"/>
      <c r="W36" s="117"/>
      <c r="X36" s="117"/>
      <c r="Y36" s="117"/>
      <c r="Z36" s="117"/>
    </row>
    <row r="37" spans="1:26">
      <c r="A37" s="113" t="s">
        <v>9</v>
      </c>
      <c r="B37" s="3" t="s">
        <v>54</v>
      </c>
      <c r="C37" s="6">
        <v>8.5714285714286007E-2</v>
      </c>
      <c r="D37" s="7">
        <v>8.7999999999999995E-2</v>
      </c>
      <c r="E37" s="7">
        <v>7.5999999999999998E-2</v>
      </c>
      <c r="F37" s="7">
        <v>9.0999999999999998E-2</v>
      </c>
      <c r="G37" s="28">
        <f>AVERAGE(C37:F37)</f>
        <v>8.5178571428571492E-2</v>
      </c>
      <c r="H37" s="5">
        <v>0</v>
      </c>
      <c r="I37" s="1">
        <v>0</v>
      </c>
      <c r="J37" s="1">
        <v>0</v>
      </c>
      <c r="K37" s="1">
        <v>0</v>
      </c>
      <c r="L37" s="32">
        <f>AVERAGE(H37:K37)</f>
        <v>0</v>
      </c>
      <c r="M37" s="4">
        <v>2.8571428571428571E-3</v>
      </c>
      <c r="N37" s="1">
        <v>1.9E-3</v>
      </c>
      <c r="O37" s="1">
        <v>2.0999999999999999E-3</v>
      </c>
      <c r="P37" s="1">
        <v>2.5000000000000001E-3</v>
      </c>
      <c r="Q37" s="30">
        <f>AVERAGE(M37:P37)</f>
        <v>2.3392857142857143E-3</v>
      </c>
    </row>
    <row r="38" spans="1:26">
      <c r="A38" s="113" t="s">
        <v>11</v>
      </c>
      <c r="B38" s="3" t="s">
        <v>54</v>
      </c>
      <c r="C38" s="6">
        <v>0.09</v>
      </c>
      <c r="D38" s="7">
        <v>8.7999999999999995E-2</v>
      </c>
      <c r="E38" s="7">
        <v>7.5999999999999998E-2</v>
      </c>
      <c r="F38" s="7">
        <v>9.1999999999999998E-2</v>
      </c>
      <c r="G38" s="28">
        <f>AVERAGE(C38:F38)</f>
        <v>8.6499999999999994E-2</v>
      </c>
      <c r="H38" s="5">
        <v>1E-4</v>
      </c>
      <c r="I38" s="1">
        <v>2.0000000000000001E-4</v>
      </c>
      <c r="J38" s="1">
        <v>1.4999999999999999E-4</v>
      </c>
      <c r="K38" s="1">
        <v>2.9999999999999997E-4</v>
      </c>
      <c r="L38" s="32">
        <f>AVERAGE(H38:K38)</f>
        <v>1.875E-4</v>
      </c>
      <c r="M38" s="4">
        <v>1.2000000000000001E-3</v>
      </c>
      <c r="N38" s="1">
        <v>1E-3</v>
      </c>
      <c r="O38" s="1">
        <v>1.5E-3</v>
      </c>
      <c r="P38" s="1">
        <v>1.6999999999999999E-3</v>
      </c>
      <c r="Q38" s="30">
        <f>AVERAGE(M38:P38)</f>
        <v>1.3500000000000001E-3</v>
      </c>
    </row>
    <row r="39" spans="1:26">
      <c r="A39" s="113" t="s">
        <v>13</v>
      </c>
      <c r="B39" s="3" t="s">
        <v>54</v>
      </c>
      <c r="C39" s="6">
        <v>5.333333333333333E-2</v>
      </c>
      <c r="D39" s="7">
        <v>4.3999999999999997E-2</v>
      </c>
      <c r="E39" s="7">
        <v>5.1999999999999998E-2</v>
      </c>
      <c r="F39" s="7">
        <v>5.3999999999999999E-2</v>
      </c>
      <c r="G39" s="28">
        <f>AVERAGE(C39:F39)</f>
        <v>5.0833333333333328E-2</v>
      </c>
      <c r="H39" s="5">
        <v>0</v>
      </c>
      <c r="I39" s="1">
        <v>0</v>
      </c>
      <c r="J39" s="1">
        <v>0</v>
      </c>
      <c r="K39" s="1">
        <v>0</v>
      </c>
      <c r="L39" s="32">
        <f>AVERAGE(H39:K39)</f>
        <v>0</v>
      </c>
      <c r="M39" s="4">
        <v>8.3333333333333332E-3</v>
      </c>
      <c r="N39" s="1">
        <v>8.0000000000000002E-3</v>
      </c>
      <c r="O39" s="1">
        <v>7.4999999999999997E-3</v>
      </c>
      <c r="P39" s="1">
        <v>7.4000000000000003E-3</v>
      </c>
      <c r="Q39" s="30">
        <f>AVERAGE(M39:P39)</f>
        <v>7.8083333333333329E-3</v>
      </c>
    </row>
    <row r="40" spans="1:26">
      <c r="A40" s="113" t="s">
        <v>15</v>
      </c>
      <c r="B40" s="3" t="s">
        <v>54</v>
      </c>
      <c r="C40" s="6">
        <v>5.2631578947368418E-2</v>
      </c>
      <c r="D40" s="7">
        <v>5.5E-2</v>
      </c>
      <c r="E40" s="7">
        <v>4.9000000000000002E-2</v>
      </c>
      <c r="F40" s="7">
        <v>4.7E-2</v>
      </c>
      <c r="G40" s="28">
        <f>AVERAGE(C40:F40)</f>
        <v>5.0907894736842096E-2</v>
      </c>
      <c r="H40" s="5">
        <v>2.1052631578947369E-5</v>
      </c>
      <c r="I40" s="1">
        <v>1.0000000000000001E-5</v>
      </c>
      <c r="J40" s="1">
        <v>3.0000000000000001E-5</v>
      </c>
      <c r="K40" s="1">
        <v>1.0000000000000001E-5</v>
      </c>
      <c r="L40" s="32">
        <f>AVERAGE(H40:K40)</f>
        <v>1.7763157894736842E-5</v>
      </c>
      <c r="M40" s="4">
        <v>8.9473684210526316E-2</v>
      </c>
      <c r="N40" s="1">
        <v>8.6999999999999994E-2</v>
      </c>
      <c r="O40" s="1">
        <v>7.8E-2</v>
      </c>
      <c r="P40" s="1">
        <v>8.3400000000000002E-2</v>
      </c>
      <c r="Q40" s="30">
        <f>AVERAGE(M40:P40)</f>
        <v>8.4468421052631582E-2</v>
      </c>
    </row>
    <row r="41" spans="1:26">
      <c r="A41" s="113" t="s">
        <v>33</v>
      </c>
      <c r="B41" s="3" t="s">
        <v>54</v>
      </c>
      <c r="C41" s="6">
        <v>8.7999999999999995E-2</v>
      </c>
      <c r="D41" s="7">
        <v>7.9000000000000001E-2</v>
      </c>
      <c r="E41" s="7">
        <v>8.5000000000000006E-2</v>
      </c>
      <c r="F41" s="7">
        <v>8.1000000000000003E-2</v>
      </c>
      <c r="G41" s="28">
        <f t="shared" si="3"/>
        <v>8.3250000000000005E-2</v>
      </c>
      <c r="H41" s="5">
        <v>1.2E-4</v>
      </c>
      <c r="I41" s="1">
        <v>2.2000000000000001E-4</v>
      </c>
      <c r="J41" s="1">
        <v>1.8000000000000001E-4</v>
      </c>
      <c r="K41" s="1">
        <v>1.6000000000000001E-4</v>
      </c>
      <c r="L41" s="32">
        <f t="shared" si="4"/>
        <v>1.7000000000000001E-4</v>
      </c>
      <c r="M41" s="4">
        <v>0</v>
      </c>
      <c r="N41" s="1">
        <v>0</v>
      </c>
      <c r="O41" s="1">
        <v>0</v>
      </c>
      <c r="P41" s="1">
        <v>0</v>
      </c>
      <c r="Q41" s="30">
        <f t="shared" si="5"/>
        <v>0</v>
      </c>
    </row>
    <row r="42" spans="1:26">
      <c r="A42" s="114" t="s">
        <v>40</v>
      </c>
      <c r="B42" s="3" t="s">
        <v>54</v>
      </c>
      <c r="C42" s="12">
        <v>0.1</v>
      </c>
      <c r="D42" s="10">
        <v>0.10299999999999999</v>
      </c>
      <c r="E42" s="10">
        <v>9.7000000000000003E-2</v>
      </c>
      <c r="F42" s="10">
        <v>8.8999999999999996E-2</v>
      </c>
      <c r="G42" s="27">
        <f>AVERAGE(C42:F42)</f>
        <v>9.7250000000000003E-2</v>
      </c>
      <c r="H42" s="13">
        <v>0</v>
      </c>
      <c r="I42" s="9">
        <v>0</v>
      </c>
      <c r="J42" s="9">
        <v>0</v>
      </c>
      <c r="K42" s="9">
        <v>0</v>
      </c>
      <c r="L42" s="31">
        <f>AVERAGE(H42:K42)</f>
        <v>0</v>
      </c>
      <c r="M42" s="14">
        <v>2.6666666666666666E-3</v>
      </c>
      <c r="N42" s="9">
        <v>1.9E-3</v>
      </c>
      <c r="O42" s="9">
        <v>2.5000000000000001E-3</v>
      </c>
      <c r="P42" s="9">
        <v>1.8E-3</v>
      </c>
      <c r="Q42" s="30">
        <f>AVERAGE(M42:P42)</f>
        <v>2.2166666666666667E-3</v>
      </c>
    </row>
    <row r="43" spans="1:26">
      <c r="A43" s="115" t="s">
        <v>31</v>
      </c>
      <c r="B43" s="3" t="s">
        <v>55</v>
      </c>
      <c r="C43" s="6">
        <v>5.0000000000000001E-3</v>
      </c>
      <c r="D43" s="7">
        <v>3.8E-3</v>
      </c>
      <c r="E43" s="7">
        <v>4.4000000000000003E-3</v>
      </c>
      <c r="F43" s="7">
        <v>5.1000000000000004E-3</v>
      </c>
      <c r="G43" s="28">
        <f>AVERAGE(C43:F43)</f>
        <v>4.5750000000000001E-3</v>
      </c>
      <c r="H43" s="5">
        <v>0</v>
      </c>
      <c r="I43" s="1">
        <v>0</v>
      </c>
      <c r="J43" s="1">
        <v>0</v>
      </c>
      <c r="K43" s="1">
        <v>0</v>
      </c>
      <c r="L43" s="32">
        <f>AVERAGE(H43:K43)</f>
        <v>0</v>
      </c>
      <c r="M43" s="4">
        <v>0.04</v>
      </c>
      <c r="N43" s="1">
        <v>3.6999999999999998E-2</v>
      </c>
      <c r="O43" s="1">
        <v>4.1000000000000002E-2</v>
      </c>
      <c r="P43" s="1">
        <v>4.4999999999999998E-2</v>
      </c>
      <c r="Q43" s="30">
        <f>AVERAGE(M43:P43)</f>
        <v>4.0749999999999995E-2</v>
      </c>
    </row>
  </sheetData>
  <sortState ref="A2:Q50">
    <sortCondition ref="B2"/>
  </sortState>
  <phoneticPr fontId="4" type="noConversion"/>
  <conditionalFormatting sqref="L1:L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:R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opLeftCell="A5" workbookViewId="0">
      <selection activeCell="A22" sqref="A22:XFD22"/>
    </sheetView>
  </sheetViews>
  <sheetFormatPr baseColWidth="10" defaultColWidth="11.5" defaultRowHeight="12" x14ac:dyDescent="0"/>
  <cols>
    <col min="2" max="2" width="39.6640625" customWidth="1"/>
    <col min="8" max="8" width="11.5" style="72"/>
    <col min="9" max="9" width="11.5" style="81"/>
    <col min="24" max="24" width="19.5" bestFit="1" customWidth="1"/>
    <col min="26" max="26" width="37.6640625" customWidth="1"/>
  </cols>
  <sheetData>
    <row r="1" spans="1:28" ht="16" thickBot="1">
      <c r="A1" s="16" t="s">
        <v>0</v>
      </c>
      <c r="B1" s="16" t="s">
        <v>1</v>
      </c>
      <c r="C1" s="17" t="s">
        <v>48</v>
      </c>
      <c r="D1" s="18" t="s">
        <v>48</v>
      </c>
      <c r="E1" s="18" t="s">
        <v>48</v>
      </c>
      <c r="F1" s="19" t="s">
        <v>48</v>
      </c>
      <c r="G1" s="26" t="s">
        <v>45</v>
      </c>
      <c r="H1" s="68" t="s">
        <v>56</v>
      </c>
      <c r="I1" s="75" t="s">
        <v>58</v>
      </c>
      <c r="J1" s="17" t="s">
        <v>49</v>
      </c>
      <c r="K1" s="18" t="s">
        <v>49</v>
      </c>
      <c r="L1" s="18" t="s">
        <v>49</v>
      </c>
      <c r="M1" s="19" t="s">
        <v>49</v>
      </c>
      <c r="N1" s="26" t="s">
        <v>46</v>
      </c>
      <c r="O1" s="68" t="s">
        <v>56</v>
      </c>
      <c r="P1" s="26" t="s">
        <v>58</v>
      </c>
      <c r="Q1" s="17" t="s">
        <v>50</v>
      </c>
      <c r="R1" s="18" t="s">
        <v>50</v>
      </c>
      <c r="S1" s="18" t="s">
        <v>50</v>
      </c>
      <c r="T1" s="19" t="s">
        <v>50</v>
      </c>
      <c r="U1" s="34" t="s">
        <v>47</v>
      </c>
      <c r="V1" s="68" t="s">
        <v>56</v>
      </c>
      <c r="W1" s="26" t="s">
        <v>58</v>
      </c>
      <c r="X1" s="107" t="s">
        <v>61</v>
      </c>
      <c r="Y1" s="107" t="s">
        <v>62</v>
      </c>
      <c r="Z1" s="106" t="s">
        <v>67</v>
      </c>
      <c r="AA1" s="20" t="s">
        <v>59</v>
      </c>
      <c r="AB1" s="20" t="s">
        <v>60</v>
      </c>
    </row>
    <row r="2" spans="1:28" s="62" customFormat="1" ht="15" thickBot="1">
      <c r="A2" s="50" t="s">
        <v>43</v>
      </c>
      <c r="B2" s="50" t="s">
        <v>44</v>
      </c>
      <c r="C2" s="58">
        <f>origData!C2/origData!$G$2</f>
        <v>1.1083123425692696</v>
      </c>
      <c r="D2" s="58">
        <f>origData!D2/origData!$G$2</f>
        <v>1.0579345088161207</v>
      </c>
      <c r="E2" s="58">
        <f>origData!E2/origData!$G$2</f>
        <v>0.94710327455919396</v>
      </c>
      <c r="F2" s="58">
        <f>origData!F2/origData!$G$2</f>
        <v>0.88664987405541551</v>
      </c>
      <c r="G2" s="59">
        <f>AVERAGE(C2:F2)</f>
        <v>0.99999999999999989</v>
      </c>
      <c r="H2" s="67">
        <f>CONFIDENCE(0.05,STDEV(C2:F2),4)</f>
        <v>9.9190259959324539E-2</v>
      </c>
      <c r="I2" s="76" t="s">
        <v>57</v>
      </c>
      <c r="J2" s="60">
        <f>origData!H2/origData!$L$2</f>
        <v>0.98901098901098905</v>
      </c>
      <c r="K2" s="61">
        <f>origData!I2/origData!$L$2</f>
        <v>1.054945054945055</v>
      </c>
      <c r="L2" s="61">
        <f>origData!J2/origData!$L$2</f>
        <v>0.89010989010989017</v>
      </c>
      <c r="M2" s="61">
        <f>origData!K2/origData!$L$2</f>
        <v>1.0659340659340659</v>
      </c>
      <c r="N2" s="59">
        <f>AVERAGE(J2:M2)</f>
        <v>1</v>
      </c>
      <c r="O2" s="67">
        <f>CONFIDENCE(0.05,STDEV(J2:M2),4)</f>
        <v>7.9135906753109456E-2</v>
      </c>
      <c r="P2" s="67" t="s">
        <v>57</v>
      </c>
      <c r="Q2" s="61">
        <f>origData!M2/origData!$Q$2</f>
        <v>0.965034965034965</v>
      </c>
      <c r="R2" s="61">
        <f>origData!N2/origData!$Q$2</f>
        <v>1.0769230769230769</v>
      </c>
      <c r="S2" s="61">
        <f>origData!O2/origData!$Q$2</f>
        <v>1.0489510489510487</v>
      </c>
      <c r="T2" s="61">
        <f>origData!P2/origData!$Q$2</f>
        <v>0.90909090909090906</v>
      </c>
      <c r="U2" s="59">
        <f>AVERAGE(Q2:T2)</f>
        <v>0.99999999999999989</v>
      </c>
      <c r="V2" s="67">
        <f>CONFIDENCE(0.05,STDEV(Q2:T2),4)</f>
        <v>7.5486992412547596E-2</v>
      </c>
      <c r="W2" s="67" t="s">
        <v>57</v>
      </c>
      <c r="X2" s="74"/>
      <c r="Y2" s="74"/>
      <c r="Z2" s="62" t="s">
        <v>57</v>
      </c>
      <c r="AA2" s="105">
        <v>0.25</v>
      </c>
      <c r="AB2" s="105">
        <v>0.5</v>
      </c>
    </row>
    <row r="3" spans="1:28" ht="15" thickTop="1">
      <c r="A3" s="11" t="s">
        <v>5</v>
      </c>
      <c r="B3" s="8" t="s">
        <v>6</v>
      </c>
      <c r="C3" s="43">
        <f>origData!C3/origData!$G$2</f>
        <v>8.8664987405541559E-2</v>
      </c>
      <c r="D3" s="43">
        <f>origData!D3/origData!$G$2</f>
        <v>7.4559193954659944E-2</v>
      </c>
      <c r="E3" s="43">
        <f>origData!E3/origData!$G$2</f>
        <v>8.2619647355163736E-2</v>
      </c>
      <c r="F3" s="43">
        <f>origData!F3/origData!$G$2</f>
        <v>7.6574307304785885E-2</v>
      </c>
      <c r="G3" s="43">
        <f t="shared" ref="G3:G44" si="0">AVERAGE(C3:F3)</f>
        <v>8.0604534005037781E-2</v>
      </c>
      <c r="H3" s="69">
        <f t="shared" ref="H3:H44" si="1">CONFIDENCE(0.05,STDEV(C3:F3),4)</f>
        <v>6.2447862196933169E-3</v>
      </c>
      <c r="I3" s="77">
        <f>TTEST(C$2:F$2,C3:F3,1,3)</f>
        <v>1.7451965007872524E-4</v>
      </c>
      <c r="J3" s="47">
        <f>origData!H3/origData!$L$2</f>
        <v>1.7582417582417582E-2</v>
      </c>
      <c r="K3" s="47">
        <f>origData!I3/origData!$L$2</f>
        <v>1.098901098901099E-2</v>
      </c>
      <c r="L3" s="47">
        <f>origData!J3/origData!$L$2</f>
        <v>9.8901098901098897E-3</v>
      </c>
      <c r="M3" s="47">
        <f>origData!K3/origData!$L$2</f>
        <v>2.3076923076923075E-2</v>
      </c>
      <c r="N3" s="47">
        <f t="shared" ref="N3:N44" si="2">AVERAGE(J3:M3)</f>
        <v>1.5384615384615385E-2</v>
      </c>
      <c r="O3" s="69">
        <f t="shared" ref="O3:O41" si="3">CONFIDENCE(0.05,STDEV(J3:M3),4)</f>
        <v>6.0280938132095821E-3</v>
      </c>
      <c r="P3" s="86">
        <f>TTEST(J$2:M$2,J3:M3,1,3)</f>
        <v>7.0409886511387841E-5</v>
      </c>
      <c r="Q3" s="47">
        <f>origData!M3/origData!$Q$2</f>
        <v>0.95104895104895104</v>
      </c>
      <c r="R3" s="47">
        <f>origData!N3/origData!$Q$2</f>
        <v>1.0069930069930069</v>
      </c>
      <c r="S3" s="47">
        <f>origData!O3/origData!$Q$2</f>
        <v>1.0769230769230769</v>
      </c>
      <c r="T3" s="47">
        <f>origData!P3/origData!$Q$2</f>
        <v>0.89510489510489499</v>
      </c>
      <c r="U3" s="63">
        <f t="shared" ref="U3:U44" si="4">AVERAGE(Q3:T3)</f>
        <v>0.9825174825174825</v>
      </c>
      <c r="V3" s="69">
        <f t="shared" ref="V3:V44" si="5">CONFIDENCE(0.05,STDEV(Q3:T3),4)</f>
        <v>7.6209372435552314E-2</v>
      </c>
      <c r="W3" s="86">
        <f>TTEST(Q$2:T$2,Q3:T3,1,3)</f>
        <v>0.38011228073797032</v>
      </c>
      <c r="X3" s="109">
        <v>0.68159999999999998</v>
      </c>
      <c r="Y3" s="109" t="s">
        <v>57</v>
      </c>
      <c r="Z3">
        <f t="shared" ref="Z3:Z11" si="6">IF(  AND(G3&lt;$AA$2, N3&gt;$AB$2, U3&gt;$AB$2),1, 0)</f>
        <v>0</v>
      </c>
    </row>
    <row r="4" spans="1:28" ht="14">
      <c r="A4" s="2" t="s">
        <v>7</v>
      </c>
      <c r="B4" s="3" t="s">
        <v>6</v>
      </c>
      <c r="C4" s="44">
        <f>origData!C4/origData!$G$2</f>
        <v>8.5642317380352648E-2</v>
      </c>
      <c r="D4" s="44">
        <f>origData!D4/origData!$G$2</f>
        <v>8.967254408060453E-2</v>
      </c>
      <c r="E4" s="44">
        <f>origData!E4/origData!$G$2</f>
        <v>7.2544080604534003E-2</v>
      </c>
      <c r="F4" s="44">
        <f>origData!F4/origData!$G$2</f>
        <v>8.3627204030226693E-2</v>
      </c>
      <c r="G4" s="44">
        <f t="shared" si="0"/>
        <v>8.2871536523929479E-2</v>
      </c>
      <c r="H4" s="70">
        <f t="shared" si="1"/>
        <v>7.1826353654057878E-3</v>
      </c>
      <c r="I4" s="78">
        <f t="shared" ref="I4:I44" si="7">TTEST(C$2:F$2,C4:F4,1,3)</f>
        <v>1.7348588561698442E-4</v>
      </c>
      <c r="J4" s="48">
        <f>origData!H4/origData!$L$2</f>
        <v>1.098901098901099</v>
      </c>
      <c r="K4" s="48">
        <f>origData!I4/origData!$L$2</f>
        <v>1.2087912087912089</v>
      </c>
      <c r="L4" s="48">
        <f>origData!J4/origData!$L$2</f>
        <v>1</v>
      </c>
      <c r="M4" s="48">
        <f>origData!K4/origData!$L$2</f>
        <v>0.96703296703296704</v>
      </c>
      <c r="N4" s="48">
        <f t="shared" si="2"/>
        <v>1.0686813186813187</v>
      </c>
      <c r="O4" s="70">
        <f t="shared" si="3"/>
        <v>0.10674387945181024</v>
      </c>
      <c r="P4" s="82">
        <f t="shared" ref="P4:P44" si="8">TTEST(J$2:M$2,J4:M4,1,3)</f>
        <v>0.17663490471333951</v>
      </c>
      <c r="Q4" s="48">
        <f>origData!M4/origData!$Q$2</f>
        <v>1.0349650349650348</v>
      </c>
      <c r="R4" s="48">
        <f>origData!N4/origData!$Q$2</f>
        <v>1.1328671328671327</v>
      </c>
      <c r="S4" s="48">
        <f>origData!O4/origData!$Q$2</f>
        <v>1.0489510489510487</v>
      </c>
      <c r="T4" s="48">
        <f>origData!P4/origData!$Q$2</f>
        <v>0.9930069930069928</v>
      </c>
      <c r="U4" s="63">
        <f t="shared" si="4"/>
        <v>1.0524475524475523</v>
      </c>
      <c r="V4" s="70">
        <f t="shared" si="5"/>
        <v>5.7472840001112316E-2</v>
      </c>
      <c r="W4" s="82">
        <f t="shared" ref="W4:W44" si="9">TTEST(Q$2:T$2,Q4:T4,1,3)</f>
        <v>0.16150180373392833</v>
      </c>
      <c r="X4" s="109">
        <v>0.66590000000000005</v>
      </c>
      <c r="Y4" s="109" t="s">
        <v>57</v>
      </c>
      <c r="Z4">
        <f t="shared" si="6"/>
        <v>1</v>
      </c>
      <c r="AB4" t="s">
        <v>68</v>
      </c>
    </row>
    <row r="5" spans="1:28" ht="14">
      <c r="A5" s="2" t="s">
        <v>19</v>
      </c>
      <c r="B5" s="3" t="s">
        <v>6</v>
      </c>
      <c r="C5" s="44">
        <f>origData!C5/origData!$G$2</f>
        <v>4.722921914357682E-2</v>
      </c>
      <c r="D5" s="44">
        <f>origData!D5/origData!$G$2</f>
        <v>3.3249370277078083E-2</v>
      </c>
      <c r="E5" s="44">
        <f>origData!E5/origData!$G$2</f>
        <v>4.1309823677581868E-2</v>
      </c>
      <c r="F5" s="44">
        <f>origData!F5/origData!$G$2</f>
        <v>3.8287153652392943E-2</v>
      </c>
      <c r="G5" s="44">
        <f t="shared" si="0"/>
        <v>4.0018891687657425E-2</v>
      </c>
      <c r="H5" s="70">
        <f t="shared" si="1"/>
        <v>5.7276758764403446E-3</v>
      </c>
      <c r="I5" s="78">
        <f t="shared" si="7"/>
        <v>1.5432689067194135E-4</v>
      </c>
      <c r="J5" s="48">
        <f>origData!H5/origData!$L$2</f>
        <v>0</v>
      </c>
      <c r="K5" s="48">
        <f>origData!I5/origData!$L$2</f>
        <v>0</v>
      </c>
      <c r="L5" s="48">
        <f>origData!J5/origData!$L$2</f>
        <v>0</v>
      </c>
      <c r="M5" s="48">
        <f>origData!K5/origData!$L$2</f>
        <v>0</v>
      </c>
      <c r="N5" s="48">
        <f t="shared" si="2"/>
        <v>0</v>
      </c>
      <c r="O5" s="70" t="s">
        <v>57</v>
      </c>
      <c r="P5" s="82">
        <f t="shared" si="8"/>
        <v>7.2156302767908541E-5</v>
      </c>
      <c r="Q5" s="48">
        <f>origData!M5/origData!$Q$2</f>
        <v>1.005244755244755</v>
      </c>
      <c r="R5" s="48">
        <f>origData!N5/origData!$Q$2</f>
        <v>1.1328671328671327</v>
      </c>
      <c r="S5" s="48">
        <f>origData!O5/origData!$Q$2</f>
        <v>1.0489510489510487</v>
      </c>
      <c r="T5" s="48">
        <f>origData!P5/origData!$Q$2</f>
        <v>1.1048951048951048</v>
      </c>
      <c r="U5" s="63">
        <f t="shared" si="4"/>
        <v>1.0729895104895102</v>
      </c>
      <c r="V5" s="70">
        <f t="shared" si="5"/>
        <v>5.5926259837600092E-2</v>
      </c>
      <c r="W5" s="82">
        <f t="shared" si="9"/>
        <v>9.1387076925808317E-2</v>
      </c>
      <c r="X5" s="109">
        <v>0.79769999999999996</v>
      </c>
      <c r="Y5" s="109" t="s">
        <v>57</v>
      </c>
      <c r="Z5">
        <f t="shared" si="6"/>
        <v>0</v>
      </c>
      <c r="AB5">
        <f>COUNT(Z3:Z44)</f>
        <v>38</v>
      </c>
    </row>
    <row r="6" spans="1:28" ht="14">
      <c r="A6" s="2" t="s">
        <v>25</v>
      </c>
      <c r="B6" s="3" t="s">
        <v>6</v>
      </c>
      <c r="C6" s="44">
        <f>origData!C6/origData!$G$2</f>
        <v>5.190443477597128E-2</v>
      </c>
      <c r="D6" s="44">
        <f>origData!D6/origData!$G$2</f>
        <v>4.7355163727959698E-2</v>
      </c>
      <c r="E6" s="44">
        <f>origData!E6/origData!$G$2</f>
        <v>4.6347607052896721E-2</v>
      </c>
      <c r="F6" s="44">
        <f>origData!F6/origData!$G$2</f>
        <v>5.5415617128463469E-2</v>
      </c>
      <c r="G6" s="44">
        <f t="shared" si="0"/>
        <v>5.0255705671322794E-2</v>
      </c>
      <c r="H6" s="70">
        <f t="shared" si="1"/>
        <v>4.1201754605726662E-3</v>
      </c>
      <c r="I6" s="78">
        <f t="shared" si="7"/>
        <v>1.6212794564493627E-4</v>
      </c>
      <c r="J6" s="48">
        <f>origData!H6/origData!$L$2</f>
        <v>1.122877122877123</v>
      </c>
      <c r="K6" s="48">
        <f>origData!I6/origData!$L$2</f>
        <v>1.087912087912088</v>
      </c>
      <c r="L6" s="48">
        <f>origData!J6/origData!$L$2</f>
        <v>0.95604395604395598</v>
      </c>
      <c r="M6" s="48">
        <f>origData!K6/origData!$L$2</f>
        <v>1</v>
      </c>
      <c r="N6" s="48">
        <f t="shared" si="2"/>
        <v>1.0417082917082918</v>
      </c>
      <c r="O6" s="70">
        <f t="shared" si="3"/>
        <v>7.5488579501837863E-2</v>
      </c>
      <c r="P6" s="82">
        <f t="shared" si="8"/>
        <v>0.24155097249368657</v>
      </c>
      <c r="Q6" s="48">
        <f>origData!M6/origData!$Q$2</f>
        <v>0.59334604789150236</v>
      </c>
      <c r="R6" s="48">
        <f>origData!N6/origData!$Q$2</f>
        <v>0.51748251748251739</v>
      </c>
      <c r="S6" s="48">
        <f>origData!O6/origData!$Q$2</f>
        <v>0.61538461538461531</v>
      </c>
      <c r="T6" s="48">
        <f>origData!P6/origData!$Q$2</f>
        <v>0.62937062937062926</v>
      </c>
      <c r="U6" s="63">
        <f t="shared" si="4"/>
        <v>0.58889595253231608</v>
      </c>
      <c r="V6" s="70">
        <f t="shared" si="5"/>
        <v>4.8866723774930794E-2</v>
      </c>
      <c r="W6" s="82">
        <f t="shared" si="9"/>
        <v>1.2518982611274293E-4</v>
      </c>
      <c r="X6" s="109">
        <v>0.76200000000000001</v>
      </c>
      <c r="Y6" s="109" t="s">
        <v>57</v>
      </c>
      <c r="Z6">
        <f t="shared" si="6"/>
        <v>1</v>
      </c>
    </row>
    <row r="7" spans="1:28" ht="14">
      <c r="A7" s="2" t="s">
        <v>26</v>
      </c>
      <c r="B7" s="3" t="s">
        <v>6</v>
      </c>
      <c r="C7" s="44">
        <f>origData!C7/origData!$G$2</f>
        <v>0.31486146095717882</v>
      </c>
      <c r="D7" s="44">
        <f>origData!D7/origData!$G$2</f>
        <v>0.51385390428211586</v>
      </c>
      <c r="E7" s="44">
        <f>origData!E7/origData!$G$2</f>
        <v>0.44332493702770776</v>
      </c>
      <c r="F7" s="44">
        <f>origData!F7/origData!$G$2</f>
        <v>0.46347607052896722</v>
      </c>
      <c r="G7" s="44">
        <f t="shared" si="0"/>
        <v>0.43387909319899243</v>
      </c>
      <c r="H7" s="70">
        <f t="shared" si="1"/>
        <v>8.3012384849605034E-2</v>
      </c>
      <c r="I7" s="78">
        <f t="shared" si="7"/>
        <v>8.1214281323112983E-5</v>
      </c>
      <c r="J7" s="48">
        <f>origData!H7/origData!$L$2</f>
        <v>1.098901098901099</v>
      </c>
      <c r="K7" s="48">
        <f>origData!I7/origData!$L$2</f>
        <v>1</v>
      </c>
      <c r="L7" s="48">
        <f>origData!J7/origData!$L$2</f>
        <v>1.043956043956044</v>
      </c>
      <c r="M7" s="48">
        <f>origData!K7/origData!$L$2</f>
        <v>1.2087912087912089</v>
      </c>
      <c r="N7" s="48">
        <f t="shared" si="2"/>
        <v>1.087912087912088</v>
      </c>
      <c r="O7" s="70">
        <f t="shared" si="3"/>
        <v>8.8367335559263502E-2</v>
      </c>
      <c r="P7" s="82">
        <f t="shared" si="8"/>
        <v>9.8570924767855297E-2</v>
      </c>
      <c r="Q7" s="48">
        <f>origData!M7/origData!$Q$2</f>
        <v>1.6608391608391606</v>
      </c>
      <c r="R7" s="48">
        <f>origData!N7/origData!$Q$2</f>
        <v>1.4685314685314683</v>
      </c>
      <c r="S7" s="48">
        <f>origData!O7/origData!$Q$2</f>
        <v>1.3706293706293706</v>
      </c>
      <c r="T7" s="48">
        <f>origData!P7/origData!$Q$2</f>
        <v>1.2867132867132864</v>
      </c>
      <c r="U7" s="63">
        <f t="shared" si="4"/>
        <v>1.4466783216783217</v>
      </c>
      <c r="V7" s="70">
        <f t="shared" si="5"/>
        <v>0.15772807417990187</v>
      </c>
      <c r="W7" s="82">
        <f t="shared" si="9"/>
        <v>3.0671218057527483E-3</v>
      </c>
      <c r="X7" s="109">
        <v>0.67210000000000003</v>
      </c>
      <c r="Y7" s="109" t="s">
        <v>57</v>
      </c>
      <c r="Z7">
        <f t="shared" si="6"/>
        <v>0</v>
      </c>
      <c r="AB7" t="s">
        <v>69</v>
      </c>
    </row>
    <row r="8" spans="1:28" ht="14">
      <c r="A8" s="2" t="s">
        <v>37</v>
      </c>
      <c r="B8" s="3" t="s">
        <v>6</v>
      </c>
      <c r="C8" s="44">
        <f>origData!C8/origData!$G$2</f>
        <v>0.71536523929471019</v>
      </c>
      <c r="D8" s="44">
        <f>origData!D8/origData!$G$2</f>
        <v>0.59445843828715361</v>
      </c>
      <c r="E8" s="44">
        <f>origData!E8/origData!$G$2</f>
        <v>0.66498740554156166</v>
      </c>
      <c r="F8" s="44">
        <f>origData!F8/origData!$G$2</f>
        <v>0.69521410579345089</v>
      </c>
      <c r="G8" s="44">
        <f t="shared" si="0"/>
        <v>0.66750629722921906</v>
      </c>
      <c r="H8" s="70">
        <f t="shared" si="1"/>
        <v>5.1857425701230059E-2</v>
      </c>
      <c r="I8" s="78">
        <f t="shared" si="7"/>
        <v>1.4648800193444657E-3</v>
      </c>
      <c r="J8" s="48">
        <f>origData!H8/origData!$L$2</f>
        <v>1.2380952380952381</v>
      </c>
      <c r="K8" s="48">
        <f>origData!I8/origData!$L$2</f>
        <v>1.3186813186813187</v>
      </c>
      <c r="L8" s="48">
        <f>origData!J8/origData!$L$2</f>
        <v>1.0659340659340659</v>
      </c>
      <c r="M8" s="48">
        <f>origData!K8/origData!$L$2</f>
        <v>1.1648351648351649</v>
      </c>
      <c r="N8" s="48">
        <f t="shared" si="2"/>
        <v>1.1968864468864469</v>
      </c>
      <c r="O8" s="70">
        <f t="shared" si="3"/>
        <v>0.10540763027465343</v>
      </c>
      <c r="P8" s="82">
        <f t="shared" si="8"/>
        <v>1.4396194036678935E-2</v>
      </c>
      <c r="Q8" s="48">
        <f>origData!M8/origData!$Q$2</f>
        <v>0.93240093240093691</v>
      </c>
      <c r="R8" s="48">
        <f>origData!N8/origData!$Q$2</f>
        <v>0.965034965034965</v>
      </c>
      <c r="S8" s="48">
        <f>origData!O8/origData!$Q$2</f>
        <v>0.90909090909090906</v>
      </c>
      <c r="T8" s="48">
        <f>origData!P8/origData!$Q$2</f>
        <v>0.85314685314685301</v>
      </c>
      <c r="U8" s="63">
        <f t="shared" si="4"/>
        <v>0.91491841491841597</v>
      </c>
      <c r="V8" s="70">
        <f t="shared" si="5"/>
        <v>4.6197923692385269E-2</v>
      </c>
      <c r="W8" s="82">
        <f t="shared" si="9"/>
        <v>5.9287333712399221E-2</v>
      </c>
      <c r="X8" s="109">
        <v>0.76200000000000001</v>
      </c>
      <c r="Y8" s="109" t="s">
        <v>57</v>
      </c>
      <c r="Z8">
        <f t="shared" si="6"/>
        <v>0</v>
      </c>
      <c r="AB8">
        <f>SUM(Z3:Z44)</f>
        <v>25</v>
      </c>
    </row>
    <row r="9" spans="1:28" ht="14">
      <c r="A9" s="2" t="s">
        <v>39</v>
      </c>
      <c r="B9" s="3" t="s">
        <v>6</v>
      </c>
      <c r="C9" s="44">
        <f>origData!C9/origData!$G$2</f>
        <v>0.65003656455675629</v>
      </c>
      <c r="D9" s="44">
        <f>origData!D9/origData!$G$2</f>
        <v>0.61460957178841302</v>
      </c>
      <c r="E9" s="44">
        <f>origData!E9/origData!$G$2</f>
        <v>0.58438287153652391</v>
      </c>
      <c r="F9" s="44">
        <f>origData!F9/origData!$G$2</f>
        <v>0.59445843828715361</v>
      </c>
      <c r="G9" s="44">
        <f t="shared" si="0"/>
        <v>0.61087186154221174</v>
      </c>
      <c r="H9" s="70">
        <f t="shared" si="1"/>
        <v>2.8396441648229787E-2</v>
      </c>
      <c r="I9" s="78">
        <f t="shared" si="7"/>
        <v>1.5006653979616094E-3</v>
      </c>
      <c r="J9" s="48">
        <f>origData!H9/origData!$L$2</f>
        <v>0.85076214108472181</v>
      </c>
      <c r="K9" s="48">
        <f>origData!I9/origData!$L$2</f>
        <v>0.82417582417582413</v>
      </c>
      <c r="L9" s="48">
        <f>origData!J9/origData!$L$2</f>
        <v>0.74725274725274737</v>
      </c>
      <c r="M9" s="48">
        <f>origData!K9/origData!$L$2</f>
        <v>0.78021978021978022</v>
      </c>
      <c r="N9" s="48">
        <f t="shared" si="2"/>
        <v>0.80060262318326836</v>
      </c>
      <c r="O9" s="70">
        <f t="shared" si="3"/>
        <v>4.5027098098136209E-2</v>
      </c>
      <c r="P9" s="82">
        <f t="shared" si="8"/>
        <v>4.342351108060861E-3</v>
      </c>
      <c r="Q9" s="48">
        <f>origData!M9/origData!$Q$2</f>
        <v>0.94743965711707689</v>
      </c>
      <c r="R9" s="48">
        <f>origData!N9/origData!$Q$2</f>
        <v>0.85314685314685301</v>
      </c>
      <c r="S9" s="48">
        <f>origData!O9/origData!$Q$2</f>
        <v>0.82517482517482499</v>
      </c>
      <c r="T9" s="48">
        <f>origData!P9/origData!$Q$2</f>
        <v>0.76923076923076916</v>
      </c>
      <c r="U9" s="63">
        <f t="shared" si="4"/>
        <v>0.84874802616738099</v>
      </c>
      <c r="V9" s="70">
        <f t="shared" si="5"/>
        <v>7.2980870874726114E-2</v>
      </c>
      <c r="W9" s="82">
        <f t="shared" si="9"/>
        <v>1.5128374057341736E-2</v>
      </c>
      <c r="X9" s="109">
        <v>0.87880000000000003</v>
      </c>
      <c r="Y9" s="109" t="s">
        <v>57</v>
      </c>
      <c r="Z9">
        <f t="shared" si="6"/>
        <v>0</v>
      </c>
    </row>
    <row r="10" spans="1:28" ht="14">
      <c r="A10" s="2" t="s">
        <v>41</v>
      </c>
      <c r="B10" s="3" t="s">
        <v>6</v>
      </c>
      <c r="C10" s="44">
        <f>origData!C10/origData!$G$2</f>
        <v>6.9753923658205777E-2</v>
      </c>
      <c r="D10" s="44">
        <f>origData!D10/origData!$G$2</f>
        <v>5.5415617128463469E-2</v>
      </c>
      <c r="E10" s="44">
        <f>origData!E10/origData!$G$2</f>
        <v>6.1460957178841313E-2</v>
      </c>
      <c r="F10" s="44">
        <f>origData!F10/origData!$G$2</f>
        <v>6.7506297229219137E-2</v>
      </c>
      <c r="G10" s="44">
        <f t="shared" si="0"/>
        <v>6.3534198798682426E-2</v>
      </c>
      <c r="H10" s="70">
        <f t="shared" si="1"/>
        <v>6.3174578572739188E-3</v>
      </c>
      <c r="I10" s="78">
        <f t="shared" si="7"/>
        <v>1.6498076580273672E-4</v>
      </c>
      <c r="J10" s="48">
        <f>origData!H10/origData!$L$2</f>
        <v>1.2307692307692308</v>
      </c>
      <c r="K10" s="48">
        <f>origData!I10/origData!$L$2</f>
        <v>1.0219780219780219</v>
      </c>
      <c r="L10" s="48">
        <f>origData!J10/origData!$L$2</f>
        <v>1.1538461538461537</v>
      </c>
      <c r="M10" s="48">
        <f>origData!K10/origData!$L$2</f>
        <v>1.0659340659340659</v>
      </c>
      <c r="N10" s="48">
        <f t="shared" si="2"/>
        <v>1.1181318681318682</v>
      </c>
      <c r="O10" s="70">
        <f t="shared" si="3"/>
        <v>9.1113485763685595E-2</v>
      </c>
      <c r="P10" s="82">
        <f t="shared" si="8"/>
        <v>5.2212269640747343E-2</v>
      </c>
      <c r="Q10" s="48">
        <f>origData!M10/origData!$Q$2</f>
        <v>0.75309306078537053</v>
      </c>
      <c r="R10" s="48">
        <f>origData!N10/origData!$Q$2</f>
        <v>0.71328671328671311</v>
      </c>
      <c r="S10" s="48">
        <f>origData!O10/origData!$Q$2</f>
        <v>0.76923076923076916</v>
      </c>
      <c r="T10" s="48">
        <f>origData!P10/origData!$Q$2</f>
        <v>0.68531468531468531</v>
      </c>
      <c r="U10" s="63">
        <f t="shared" si="4"/>
        <v>0.73023130715438456</v>
      </c>
      <c r="V10" s="70">
        <f t="shared" si="5"/>
        <v>3.7309052635964304E-2</v>
      </c>
      <c r="W10" s="82">
        <f t="shared" si="9"/>
        <v>1.2018396885982395E-3</v>
      </c>
      <c r="X10" s="109">
        <v>0.76060000000000005</v>
      </c>
      <c r="Y10" s="109" t="s">
        <v>57</v>
      </c>
      <c r="Z10">
        <f t="shared" si="6"/>
        <v>1</v>
      </c>
    </row>
    <row r="11" spans="1:28" ht="14">
      <c r="A11" s="2" t="s">
        <v>42</v>
      </c>
      <c r="B11" s="3" t="s">
        <v>6</v>
      </c>
      <c r="C11" s="44">
        <f>origData!C11/origData!$G$2</f>
        <v>8.7613623918518888E-2</v>
      </c>
      <c r="D11" s="44">
        <f>origData!D11/origData!$G$2</f>
        <v>7.8589420654911826E-2</v>
      </c>
      <c r="E11" s="44">
        <f>origData!E11/origData!$G$2</f>
        <v>6.9521410579345078E-2</v>
      </c>
      <c r="F11" s="44">
        <f>origData!F11/origData!$G$2</f>
        <v>8.4634760705289663E-2</v>
      </c>
      <c r="G11" s="44">
        <f t="shared" si="0"/>
        <v>8.0089803964516371E-2</v>
      </c>
      <c r="H11" s="70">
        <f t="shared" si="1"/>
        <v>7.8236406238828531E-3</v>
      </c>
      <c r="I11" s="78">
        <f t="shared" si="7"/>
        <v>1.7016696402996029E-4</v>
      </c>
      <c r="J11" s="48">
        <f>origData!H11/origData!$L$2</f>
        <v>0.86000955566172965</v>
      </c>
      <c r="K11" s="48">
        <f>origData!I11/origData!$L$2</f>
        <v>0.89010989010989017</v>
      </c>
      <c r="L11" s="48">
        <f>origData!J11/origData!$L$2</f>
        <v>0.96703296703296704</v>
      </c>
      <c r="M11" s="48">
        <f>origData!K11/origData!$L$2</f>
        <v>0.82417582417582413</v>
      </c>
      <c r="N11" s="48">
        <f t="shared" si="2"/>
        <v>0.88533205924510283</v>
      </c>
      <c r="O11" s="70">
        <f t="shared" si="3"/>
        <v>5.9554047441544855E-2</v>
      </c>
      <c r="P11" s="82">
        <f t="shared" si="8"/>
        <v>3.3543898289286993E-2</v>
      </c>
      <c r="Q11" s="48">
        <f>origData!M11/origData!$Q$2</f>
        <v>0.79051383399160835</v>
      </c>
      <c r="R11" s="48">
        <f>origData!N11/origData!$Q$2</f>
        <v>0.75524475524475521</v>
      </c>
      <c r="S11" s="48">
        <f>origData!O11/origData!$Q$2</f>
        <v>0.69930069930069927</v>
      </c>
      <c r="T11" s="48">
        <f>origData!P11/origData!$Q$2</f>
        <v>0.67132867132867124</v>
      </c>
      <c r="U11" s="63">
        <f t="shared" si="4"/>
        <v>0.72909698996643346</v>
      </c>
      <c r="V11" s="70">
        <f t="shared" si="5"/>
        <v>5.2715173543585757E-2</v>
      </c>
      <c r="W11" s="82">
        <f t="shared" si="9"/>
        <v>8.7107018951998938E-4</v>
      </c>
      <c r="X11" s="110">
        <v>0.71109999999999995</v>
      </c>
      <c r="Y11" s="109" t="s">
        <v>57</v>
      </c>
      <c r="Z11">
        <f t="shared" si="6"/>
        <v>1</v>
      </c>
    </row>
    <row r="12" spans="1:28" ht="15" thickBot="1">
      <c r="A12" s="21" t="s">
        <v>52</v>
      </c>
      <c r="B12" s="22" t="s">
        <v>6</v>
      </c>
      <c r="C12" s="45">
        <f>origData!C12/origData!$G$2</f>
        <v>4.433249370277078E-2</v>
      </c>
      <c r="D12" s="45">
        <f>origData!D12/origData!$G$2</f>
        <v>3.8287153652392943E-2</v>
      </c>
      <c r="E12" s="45">
        <f>origData!E12/origData!$G$2</f>
        <v>5.037783375314861E-2</v>
      </c>
      <c r="F12" s="45">
        <f>origData!F12/origData!$G$2</f>
        <v>3.6272040302267002E-2</v>
      </c>
      <c r="G12" s="45">
        <f t="shared" si="0"/>
        <v>4.2317380352644832E-2</v>
      </c>
      <c r="H12" s="71">
        <f t="shared" si="1"/>
        <v>6.2447862196933135E-3</v>
      </c>
      <c r="I12" s="79">
        <f t="shared" si="7"/>
        <v>1.5439780503702003E-4</v>
      </c>
      <c r="J12" s="45">
        <f>origData!H12/origData!$L$2</f>
        <v>1.054945054945055</v>
      </c>
      <c r="K12" s="45">
        <f>origData!I12/origData!$L$2</f>
        <v>1</v>
      </c>
      <c r="L12" s="45">
        <f>origData!J12/origData!$L$2</f>
        <v>1.087912087912088</v>
      </c>
      <c r="M12" s="45">
        <f>origData!K12/origData!$L$2</f>
        <v>1.2087912087912089</v>
      </c>
      <c r="N12" s="49">
        <f t="shared" si="2"/>
        <v>1.087912087912088</v>
      </c>
      <c r="O12" s="71">
        <f t="shared" si="3"/>
        <v>8.6599810291952448E-2</v>
      </c>
      <c r="P12" s="83">
        <f t="shared" si="8"/>
        <v>9.6334102777468886E-2</v>
      </c>
      <c r="Q12" s="45">
        <f>origData!M12/origData!$Q$2</f>
        <v>1.3986013986013985</v>
      </c>
      <c r="R12" s="45">
        <f>origData!N12/origData!$Q$2</f>
        <v>1.4685314685314683</v>
      </c>
      <c r="S12" s="45">
        <f>origData!O12/origData!$Q$2</f>
        <v>1.3566433566433564</v>
      </c>
      <c r="T12" s="45">
        <f>origData!P12/origData!$Q$2</f>
        <v>1.3846153846153846</v>
      </c>
      <c r="U12" s="64">
        <f t="shared" si="4"/>
        <v>1.4020979020979021</v>
      </c>
      <c r="V12" s="71">
        <f t="shared" si="5"/>
        <v>4.6647549117195666E-2</v>
      </c>
      <c r="W12" s="83">
        <f t="shared" si="9"/>
        <v>1.5059725079739368E-4</v>
      </c>
      <c r="X12" s="108"/>
      <c r="Y12" s="108"/>
      <c r="Z12" s="87"/>
    </row>
    <row r="13" spans="1:28" ht="14">
      <c r="A13" s="2" t="s">
        <v>12</v>
      </c>
      <c r="B13" s="3" t="s">
        <v>10</v>
      </c>
      <c r="C13" s="44">
        <f>origData!C13/origData!$G$2</f>
        <v>0.94458438287153645</v>
      </c>
      <c r="D13" s="44">
        <f>origData!D13/origData!$G$2</f>
        <v>0.8765743073047858</v>
      </c>
      <c r="E13" s="44">
        <f>origData!E13/origData!$G$2</f>
        <v>0.83627204030226698</v>
      </c>
      <c r="F13" s="44">
        <f>origData!F13/origData!$G$2</f>
        <v>1.0277078085642317</v>
      </c>
      <c r="G13" s="44">
        <f t="shared" si="0"/>
        <v>0.92128463476070532</v>
      </c>
      <c r="H13" s="70">
        <f t="shared" si="1"/>
        <v>8.2176276420730582E-2</v>
      </c>
      <c r="I13" s="78">
        <f t="shared" si="7"/>
        <v>0.1388336608793555</v>
      </c>
      <c r="J13" s="48">
        <f>origData!H13/origData!$L$2</f>
        <v>0.68681318681318682</v>
      </c>
      <c r="K13" s="48">
        <f>origData!I13/origData!$L$2</f>
        <v>0.78021978021978022</v>
      </c>
      <c r="L13" s="48">
        <f>origData!J13/origData!$L$2</f>
        <v>0.64835164835164838</v>
      </c>
      <c r="M13" s="48">
        <f>origData!K13/origData!$L$2</f>
        <v>0.7142857142857143</v>
      </c>
      <c r="N13" s="48">
        <f t="shared" si="2"/>
        <v>0.70741758241758246</v>
      </c>
      <c r="O13" s="70">
        <f t="shared" si="3"/>
        <v>5.4447552923167643E-2</v>
      </c>
      <c r="P13" s="82">
        <f t="shared" si="8"/>
        <v>7.6085871988085284E-4</v>
      </c>
      <c r="Q13" s="48">
        <f>origData!M13/origData!$Q$2</f>
        <v>1.2237762237762235</v>
      </c>
      <c r="R13" s="48">
        <f>origData!N13/origData!$Q$2</f>
        <v>1.2727272727272725</v>
      </c>
      <c r="S13" s="48">
        <f>origData!O13/origData!$Q$2</f>
        <v>1.1608391608391608</v>
      </c>
      <c r="T13" s="48">
        <f>origData!P13/origData!$Q$2</f>
        <v>1.1888111888111887</v>
      </c>
      <c r="U13" s="63">
        <f t="shared" si="4"/>
        <v>1.2115384615384612</v>
      </c>
      <c r="V13" s="70">
        <f t="shared" si="5"/>
        <v>4.7272599974918755E-2</v>
      </c>
      <c r="W13" s="82">
        <f t="shared" si="9"/>
        <v>2.7241355620165534E-3</v>
      </c>
      <c r="X13" s="109">
        <v>0.69330000000000003</v>
      </c>
      <c r="Y13" s="109" t="s">
        <v>57</v>
      </c>
      <c r="Z13">
        <f t="shared" ref="Z13:Z22" si="10">IF(  AND(U13&lt;$AA$2, N13&gt;$AB$2, G13&gt;$AB$2),1, 0)</f>
        <v>0</v>
      </c>
    </row>
    <row r="14" spans="1:28" ht="14">
      <c r="A14" s="2" t="s">
        <v>14</v>
      </c>
      <c r="B14" s="3" t="s">
        <v>10</v>
      </c>
      <c r="C14" s="44">
        <f>origData!C14/origData!$G$2</f>
        <v>0.86362000719683341</v>
      </c>
      <c r="D14" s="44">
        <f>origData!D14/origData!$G$2</f>
        <v>0.8664987405541561</v>
      </c>
      <c r="E14" s="44">
        <f>origData!E14/origData!$G$2</f>
        <v>0.75566750629722912</v>
      </c>
      <c r="F14" s="44">
        <f>origData!F14/origData!$G$2</f>
        <v>0.78589420654911835</v>
      </c>
      <c r="G14" s="44">
        <f t="shared" si="0"/>
        <v>0.81792011514933427</v>
      </c>
      <c r="H14" s="70">
        <f t="shared" si="1"/>
        <v>5.4707837718228285E-2</v>
      </c>
      <c r="I14" s="78">
        <f t="shared" si="7"/>
        <v>1.3927911234692105E-2</v>
      </c>
      <c r="J14" s="48">
        <f>origData!H14/origData!$L$2</f>
        <v>1.2558869701726847E-4</v>
      </c>
      <c r="K14" s="48">
        <f>origData!I14/origData!$L$2</f>
        <v>1.098901098901099E-4</v>
      </c>
      <c r="L14" s="48">
        <f>origData!J14/origData!$L$2</f>
        <v>2.1978021978021981E-4</v>
      </c>
      <c r="M14" s="48">
        <f>origData!K14/origData!$L$2</f>
        <v>1.098901098901099E-4</v>
      </c>
      <c r="N14" s="48">
        <f t="shared" si="2"/>
        <v>1.4128728414442701E-4</v>
      </c>
      <c r="O14" s="70">
        <f t="shared" si="3"/>
        <v>5.179138132096831E-5</v>
      </c>
      <c r="P14" s="82">
        <f t="shared" si="8"/>
        <v>7.2186395218645736E-5</v>
      </c>
      <c r="Q14" s="48">
        <f>origData!M14/origData!$Q$2</f>
        <v>5.9940059940059937E-2</v>
      </c>
      <c r="R14" s="48">
        <f>origData!N14/origData!$Q$2</f>
        <v>4.3356643356643347E-2</v>
      </c>
      <c r="S14" s="48">
        <f>origData!O14/origData!$Q$2</f>
        <v>6.2937062937062929E-2</v>
      </c>
      <c r="T14" s="48">
        <f>origData!P14/origData!$Q$2</f>
        <v>5.4545454545454536E-2</v>
      </c>
      <c r="U14" s="63">
        <f t="shared" si="4"/>
        <v>5.5194805194805192E-2</v>
      </c>
      <c r="V14" s="70">
        <f t="shared" si="5"/>
        <v>8.4495388088052497E-3</v>
      </c>
      <c r="W14" s="82">
        <f t="shared" si="9"/>
        <v>6.3724041178506068E-5</v>
      </c>
      <c r="X14" s="109">
        <v>0.64800000000000002</v>
      </c>
      <c r="Y14" s="109" t="s">
        <v>57</v>
      </c>
      <c r="Z14">
        <f t="shared" si="10"/>
        <v>0</v>
      </c>
    </row>
    <row r="15" spans="1:28" ht="14">
      <c r="A15" s="2" t="s">
        <v>21</v>
      </c>
      <c r="B15" s="3" t="s">
        <v>10</v>
      </c>
      <c r="C15" s="44">
        <f>origData!C15/origData!$G$2</f>
        <v>0.86362000719683341</v>
      </c>
      <c r="D15" s="44">
        <f>origData!D15/origData!$G$2</f>
        <v>0.79596977329974805</v>
      </c>
      <c r="E15" s="44">
        <f>origData!E15/origData!$G$2</f>
        <v>0.81612090680100757</v>
      </c>
      <c r="F15" s="44">
        <f>origData!F15/origData!$G$2</f>
        <v>0.77581863979848864</v>
      </c>
      <c r="G15" s="44">
        <f t="shared" si="0"/>
        <v>0.81288233177401936</v>
      </c>
      <c r="H15" s="70">
        <f t="shared" si="1"/>
        <v>3.6861533263832402E-2</v>
      </c>
      <c r="I15" s="78">
        <f t="shared" si="7"/>
        <v>1.3862576500516487E-2</v>
      </c>
      <c r="J15" s="48">
        <f>origData!H15/origData!$L$2</f>
        <v>1.098901098901099</v>
      </c>
      <c r="K15" s="48">
        <f>origData!I15/origData!$L$2</f>
        <v>1.054945054945055</v>
      </c>
      <c r="L15" s="48">
        <f>origData!J15/origData!$L$2</f>
        <v>0.96703296703296704</v>
      </c>
      <c r="M15" s="48">
        <f>origData!K15/origData!$L$2</f>
        <v>1</v>
      </c>
      <c r="N15" s="48">
        <f t="shared" si="2"/>
        <v>1.0302197802197803</v>
      </c>
      <c r="O15" s="70">
        <f t="shared" si="3"/>
        <v>5.7238194899365887E-2</v>
      </c>
      <c r="P15" s="82">
        <f t="shared" si="8"/>
        <v>0.28426624471933304</v>
      </c>
      <c r="Q15" s="48">
        <f>origData!M15/origData!$Q$2</f>
        <v>5.494505494505493E-2</v>
      </c>
      <c r="R15" s="48">
        <f>origData!N15/origData!$Q$2</f>
        <v>3.9160839160839157E-2</v>
      </c>
      <c r="S15" s="48">
        <f>origData!O15/origData!$Q$2</f>
        <v>4.3356643356643347E-2</v>
      </c>
      <c r="T15" s="48">
        <f>origData!P15/origData!$Q$2</f>
        <v>4.8951048951048945E-2</v>
      </c>
      <c r="U15" s="63">
        <f t="shared" si="4"/>
        <v>4.6603396603396602E-2</v>
      </c>
      <c r="V15" s="70">
        <f t="shared" si="5"/>
        <v>6.7190804132793713E-3</v>
      </c>
      <c r="W15" s="82">
        <f t="shared" si="9"/>
        <v>6.5566676756320731E-5</v>
      </c>
      <c r="X15" s="109">
        <v>0.91210000000000002</v>
      </c>
      <c r="Y15" s="109" t="s">
        <v>57</v>
      </c>
      <c r="Z15">
        <f t="shared" si="10"/>
        <v>1</v>
      </c>
    </row>
    <row r="16" spans="1:28" ht="14">
      <c r="A16" s="2" t="s">
        <v>24</v>
      </c>
      <c r="B16" s="3" t="s">
        <v>10</v>
      </c>
      <c r="C16" s="44">
        <f>origData!C16/origData!$G$2</f>
        <v>0.9235936188077245</v>
      </c>
      <c r="D16" s="44">
        <f>origData!D16/origData!$G$2</f>
        <v>0.89370277078085636</v>
      </c>
      <c r="E16" s="44">
        <f>origData!E16/origData!$G$2</f>
        <v>1.0579345088161207</v>
      </c>
      <c r="F16" s="44">
        <f>origData!F16/origData!$G$2</f>
        <v>0.95717884130982367</v>
      </c>
      <c r="G16" s="44">
        <f t="shared" si="0"/>
        <v>0.95810243492863134</v>
      </c>
      <c r="H16" s="70">
        <f t="shared" si="1"/>
        <v>6.9997224405443648E-2</v>
      </c>
      <c r="I16" s="78">
        <f t="shared" si="7"/>
        <v>0.26334779595704527</v>
      </c>
      <c r="J16" s="48">
        <f>origData!H16/origData!$L$2</f>
        <v>0.96703296703296704</v>
      </c>
      <c r="K16" s="48">
        <f>origData!I16/origData!$L$2</f>
        <v>0.84615384615384615</v>
      </c>
      <c r="L16" s="48">
        <f>origData!J16/origData!$L$2</f>
        <v>0.82417582417582413</v>
      </c>
      <c r="M16" s="48">
        <f>origData!K16/origData!$L$2</f>
        <v>0.91208791208791218</v>
      </c>
      <c r="N16" s="48">
        <f t="shared" si="2"/>
        <v>0.88736263736263732</v>
      </c>
      <c r="O16" s="70">
        <f t="shared" si="3"/>
        <v>6.3634566734135201E-2</v>
      </c>
      <c r="P16" s="82">
        <f t="shared" si="8"/>
        <v>3.737122565410643E-2</v>
      </c>
      <c r="Q16" s="48">
        <f>origData!M16/origData!$Q$2</f>
        <v>1.748251748251748E-2</v>
      </c>
      <c r="R16" s="48">
        <f>origData!N16/origData!$Q$2</f>
        <v>1.3986013986013984E-2</v>
      </c>
      <c r="S16" s="48">
        <f>origData!O16/origData!$Q$2</f>
        <v>2.6573426573426571E-2</v>
      </c>
      <c r="T16" s="48">
        <f>origData!P16/origData!$Q$2</f>
        <v>1.2587412587412585E-2</v>
      </c>
      <c r="U16" s="63">
        <f t="shared" si="4"/>
        <v>1.7657342657342655E-2</v>
      </c>
      <c r="V16" s="70">
        <f t="shared" si="5"/>
        <v>6.164545321153651E-3</v>
      </c>
      <c r="W16" s="82">
        <f t="shared" si="9"/>
        <v>6.0815499260230969E-5</v>
      </c>
      <c r="X16" s="109">
        <v>0.88729999999999998</v>
      </c>
      <c r="Y16" s="109" t="s">
        <v>57</v>
      </c>
      <c r="Z16">
        <f t="shared" si="10"/>
        <v>1</v>
      </c>
    </row>
    <row r="17" spans="1:26" ht="14">
      <c r="A17" s="2" t="s">
        <v>28</v>
      </c>
      <c r="B17" s="3" t="s">
        <v>10</v>
      </c>
      <c r="C17" s="44">
        <f>origData!C17/origData!$G$2</f>
        <v>0.97876934148974448</v>
      </c>
      <c r="D17" s="44">
        <f>origData!D17/origData!$G$2</f>
        <v>0.85743073047858931</v>
      </c>
      <c r="E17" s="44">
        <f>origData!E17/origData!$G$2</f>
        <v>0.91788413098236776</v>
      </c>
      <c r="F17" s="44">
        <f>origData!F17/origData!$G$2</f>
        <v>0.89672544080604522</v>
      </c>
      <c r="G17" s="44">
        <f t="shared" si="0"/>
        <v>0.91270241093918658</v>
      </c>
      <c r="H17" s="70">
        <f t="shared" si="1"/>
        <v>4.965428557133323E-2</v>
      </c>
      <c r="I17" s="78">
        <f t="shared" si="7"/>
        <v>9.5594467132005742E-2</v>
      </c>
      <c r="J17" s="48">
        <f>origData!H17/origData!$L$2</f>
        <v>0</v>
      </c>
      <c r="K17" s="48">
        <f>origData!I17/origData!$L$2</f>
        <v>0</v>
      </c>
      <c r="L17" s="48">
        <f>origData!J17/origData!$L$2</f>
        <v>0</v>
      </c>
      <c r="M17" s="48">
        <f>origData!K17/origData!$L$2</f>
        <v>0</v>
      </c>
      <c r="N17" s="48">
        <f t="shared" si="2"/>
        <v>0</v>
      </c>
      <c r="O17" s="70" t="s">
        <v>57</v>
      </c>
      <c r="P17" s="82">
        <f t="shared" si="8"/>
        <v>7.2156302767908541E-5</v>
      </c>
      <c r="Q17" s="48">
        <f>origData!M17/origData!$Q$2</f>
        <v>0.27972027972027969</v>
      </c>
      <c r="R17" s="48">
        <f>origData!N17/origData!$Q$2</f>
        <v>0.25174825174825172</v>
      </c>
      <c r="S17" s="48">
        <f>origData!O17/origData!$Q$2</f>
        <v>0.34965034965034963</v>
      </c>
      <c r="T17" s="48">
        <f>origData!P17/origData!$Q$2</f>
        <v>0.3776223776223776</v>
      </c>
      <c r="U17" s="63">
        <f t="shared" si="4"/>
        <v>0.31468531468531469</v>
      </c>
      <c r="V17" s="70">
        <f t="shared" si="5"/>
        <v>5.7608870581934701E-2</v>
      </c>
      <c r="W17" s="82">
        <f t="shared" si="9"/>
        <v>6.671509605369051E-6</v>
      </c>
      <c r="X17" s="109">
        <v>0.71919999999999995</v>
      </c>
      <c r="Y17" s="109" t="s">
        <v>57</v>
      </c>
      <c r="Z17">
        <f t="shared" si="10"/>
        <v>0</v>
      </c>
    </row>
    <row r="18" spans="1:26" ht="14">
      <c r="A18" s="2" t="s">
        <v>30</v>
      </c>
      <c r="B18" s="3" t="s">
        <v>10</v>
      </c>
      <c r="C18" s="44">
        <f>origData!C18/origData!$G$2</f>
        <v>0.86362000719683341</v>
      </c>
      <c r="D18" s="44">
        <f>origData!D18/origData!$G$2</f>
        <v>0.80100755667506296</v>
      </c>
      <c r="E18" s="44">
        <f>origData!E18/origData!$G$2</f>
        <v>0.84634760705289669</v>
      </c>
      <c r="F18" s="44">
        <f>origData!F18/origData!$G$2</f>
        <v>0.88664987405541551</v>
      </c>
      <c r="G18" s="44">
        <f t="shared" si="0"/>
        <v>0.84940626124505214</v>
      </c>
      <c r="H18" s="70">
        <f t="shared" si="1"/>
        <v>3.5518578323565905E-2</v>
      </c>
      <c r="I18" s="78">
        <f t="shared" si="7"/>
        <v>2.6175351030246582E-2</v>
      </c>
      <c r="J18" s="48">
        <f>origData!H18/origData!$L$2</f>
        <v>0.85714285714285721</v>
      </c>
      <c r="K18" s="48">
        <f>origData!I18/origData!$L$2</f>
        <v>0.92307692307692313</v>
      </c>
      <c r="L18" s="48">
        <f>origData!J18/origData!$L$2</f>
        <v>0.86813186813186816</v>
      </c>
      <c r="M18" s="48">
        <f>origData!K18/origData!$L$2</f>
        <v>0.82417582417582413</v>
      </c>
      <c r="N18" s="48">
        <f t="shared" si="2"/>
        <v>0.86813186813186816</v>
      </c>
      <c r="O18" s="70">
        <f t="shared" si="3"/>
        <v>4.0294031431676841E-2</v>
      </c>
      <c r="P18" s="82">
        <f t="shared" si="8"/>
        <v>1.9149776185874042E-2</v>
      </c>
      <c r="Q18" s="48">
        <f>origData!M18/origData!$Q$2</f>
        <v>9.9900099900099903E-2</v>
      </c>
      <c r="R18" s="48">
        <f>origData!N18/origData!$Q$2</f>
        <v>9.2307692307692299E-2</v>
      </c>
      <c r="S18" s="48">
        <f>origData!O18/origData!$Q$2</f>
        <v>8.5314685314685307E-2</v>
      </c>
      <c r="T18" s="48">
        <f>origData!P18/origData!$Q$2</f>
        <v>0.10069930069930068</v>
      </c>
      <c r="U18" s="63">
        <f t="shared" si="4"/>
        <v>9.455544455544454E-2</v>
      </c>
      <c r="V18" s="70">
        <f t="shared" si="5"/>
        <v>7.0838606988927388E-3</v>
      </c>
      <c r="W18" s="82">
        <f t="shared" si="9"/>
        <v>7.5878778050821749E-5</v>
      </c>
      <c r="X18" s="109">
        <v>0.7117</v>
      </c>
      <c r="Y18" s="109" t="s">
        <v>57</v>
      </c>
      <c r="Z18">
        <f t="shared" si="10"/>
        <v>1</v>
      </c>
    </row>
    <row r="19" spans="1:26" ht="14">
      <c r="A19" s="2" t="s">
        <v>32</v>
      </c>
      <c r="B19" s="3" t="s">
        <v>10</v>
      </c>
      <c r="C19" s="44">
        <f>origData!C19/origData!$G$2</f>
        <v>0.9515813042261404</v>
      </c>
      <c r="D19" s="44">
        <f>origData!D19/origData!$G$2</f>
        <v>0.8765743073047858</v>
      </c>
      <c r="E19" s="44">
        <f>origData!E19/origData!$G$2</f>
        <v>0.96725440806045337</v>
      </c>
      <c r="F19" s="44">
        <f>origData!F19/origData!$G$2</f>
        <v>1.1083123425692696</v>
      </c>
      <c r="G19" s="44">
        <f t="shared" si="0"/>
        <v>0.97593059054016229</v>
      </c>
      <c r="H19" s="70">
        <f t="shared" si="1"/>
        <v>9.4784682328579131E-2</v>
      </c>
      <c r="I19" s="78">
        <f t="shared" si="7"/>
        <v>0.37135557143653675</v>
      </c>
      <c r="J19" s="48">
        <f>origData!H19/origData!$L$2</f>
        <v>1.8315018315018314</v>
      </c>
      <c r="K19" s="48">
        <f>origData!I19/origData!$L$2</f>
        <v>1.2307692307692308</v>
      </c>
      <c r="L19" s="48">
        <f>origData!J19/origData!$L$2</f>
        <v>1.1538461538461537</v>
      </c>
      <c r="M19" s="48">
        <f>origData!K19/origData!$L$2</f>
        <v>1.2857142857142858</v>
      </c>
      <c r="N19" s="48">
        <f t="shared" si="2"/>
        <v>1.3754578754578752</v>
      </c>
      <c r="O19" s="70">
        <f t="shared" si="3"/>
        <v>0.30262068224732774</v>
      </c>
      <c r="P19" s="82">
        <f t="shared" si="8"/>
        <v>4.4812873463548744E-2</v>
      </c>
      <c r="Q19" s="48">
        <f>origData!M19/origData!$Q$2</f>
        <v>2.3310023310023353E-2</v>
      </c>
      <c r="R19" s="48">
        <f>origData!N19/origData!$Q$2</f>
        <v>2.6573426573426571E-2</v>
      </c>
      <c r="S19" s="48">
        <f>origData!O19/origData!$Q$2</f>
        <v>3.0769230769230767E-2</v>
      </c>
      <c r="T19" s="48">
        <f>origData!P19/origData!$Q$2</f>
        <v>2.2377622377622378E-2</v>
      </c>
      <c r="U19" s="63">
        <f t="shared" si="4"/>
        <v>2.5757575757575767E-2</v>
      </c>
      <c r="V19" s="70">
        <f t="shared" si="5"/>
        <v>3.7186366059608605E-3</v>
      </c>
      <c r="W19" s="82">
        <f t="shared" si="9"/>
        <v>6.5729192567218485E-5</v>
      </c>
      <c r="X19" s="109">
        <v>0.64759999999999995</v>
      </c>
      <c r="Y19" s="109" t="s">
        <v>57</v>
      </c>
      <c r="Z19">
        <f t="shared" si="10"/>
        <v>1</v>
      </c>
    </row>
    <row r="20" spans="1:26" ht="14">
      <c r="A20" s="2" t="s">
        <v>35</v>
      </c>
      <c r="B20" s="3" t="s">
        <v>10</v>
      </c>
      <c r="C20" s="44">
        <f>origData!C20/origData!$G$2</f>
        <v>0.73551637279596971</v>
      </c>
      <c r="D20" s="44">
        <f>origData!D20/origData!$G$2</f>
        <v>0.64483627204030225</v>
      </c>
      <c r="E20" s="44">
        <f>origData!E20/origData!$G$2</f>
        <v>0.71536523929471019</v>
      </c>
      <c r="F20" s="44">
        <f>origData!F20/origData!$G$2</f>
        <v>0.69521410579345089</v>
      </c>
      <c r="G20" s="44">
        <f t="shared" si="0"/>
        <v>0.69773299748110829</v>
      </c>
      <c r="H20" s="70">
        <f t="shared" si="1"/>
        <v>3.8134975559438837E-2</v>
      </c>
      <c r="I20" s="78">
        <f t="shared" si="7"/>
        <v>2.8005338460529187E-3</v>
      </c>
      <c r="J20" s="48">
        <f>origData!H20/origData!$L$2</f>
        <v>0.65934065934065933</v>
      </c>
      <c r="K20" s="48">
        <f>origData!I20/origData!$L$2</f>
        <v>0.78021978021978022</v>
      </c>
      <c r="L20" s="48">
        <f>origData!J20/origData!$L$2</f>
        <v>0.74725274725274737</v>
      </c>
      <c r="M20" s="48">
        <f>origData!K20/origData!$L$2</f>
        <v>0.69230769230769229</v>
      </c>
      <c r="N20" s="48">
        <f t="shared" si="2"/>
        <v>0.71978021978021989</v>
      </c>
      <c r="O20" s="70">
        <f t="shared" si="3"/>
        <v>5.3122377747773092E-2</v>
      </c>
      <c r="P20" s="82">
        <f t="shared" si="8"/>
        <v>9.4124602275496812E-4</v>
      </c>
      <c r="Q20" s="48">
        <f>origData!M20/origData!$Q$2</f>
        <v>0.32634032634032634</v>
      </c>
      <c r="R20" s="48">
        <f>origData!N20/origData!$Q$2</f>
        <v>0.34965034965034963</v>
      </c>
      <c r="S20" s="48">
        <f>origData!O20/origData!$Q$2</f>
        <v>0.40559440559440557</v>
      </c>
      <c r="T20" s="48">
        <f>origData!P20/origData!$Q$2</f>
        <v>0.43356643356643354</v>
      </c>
      <c r="U20" s="63">
        <f t="shared" si="4"/>
        <v>0.37878787878787878</v>
      </c>
      <c r="V20" s="70">
        <f t="shared" si="5"/>
        <v>4.8404303313407213E-2</v>
      </c>
      <c r="W20" s="82">
        <f t="shared" si="9"/>
        <v>1.6619291450729339E-5</v>
      </c>
      <c r="X20" s="109">
        <v>0.61760000000000004</v>
      </c>
      <c r="Y20" s="109" t="s">
        <v>57</v>
      </c>
      <c r="Z20">
        <f t="shared" si="10"/>
        <v>0</v>
      </c>
    </row>
    <row r="21" spans="1:26" ht="14">
      <c r="A21" s="2" t="s">
        <v>36</v>
      </c>
      <c r="B21" s="3" t="s">
        <v>10</v>
      </c>
      <c r="C21" s="44">
        <f>origData!C21/origData!$G$2</f>
        <v>0.75566750629722912</v>
      </c>
      <c r="D21" s="44">
        <f>origData!D21/origData!$G$2</f>
        <v>0.76574307304785894</v>
      </c>
      <c r="E21" s="44">
        <f>origData!E21/origData!$G$2</f>
        <v>0.63476070528967254</v>
      </c>
      <c r="F21" s="44">
        <f>origData!F21/origData!$G$2</f>
        <v>0.79596977329974805</v>
      </c>
      <c r="G21" s="44">
        <f t="shared" si="0"/>
        <v>0.73803526448362722</v>
      </c>
      <c r="H21" s="70">
        <f t="shared" si="1"/>
        <v>6.9527312054260576E-2</v>
      </c>
      <c r="I21" s="78">
        <f t="shared" si="7"/>
        <v>3.4843345361778915E-3</v>
      </c>
      <c r="J21" s="48">
        <f>origData!H21/origData!$L$2</f>
        <v>1.0256410256410258</v>
      </c>
      <c r="K21" s="48">
        <f>origData!I21/origData!$L$2</f>
        <v>0.92307692307692313</v>
      </c>
      <c r="L21" s="48">
        <f>origData!J21/origData!$L$2</f>
        <v>0.96703296703296704</v>
      </c>
      <c r="M21" s="48">
        <f>origData!K21/origData!$L$2</f>
        <v>1</v>
      </c>
      <c r="N21" s="48">
        <f t="shared" si="2"/>
        <v>0.97893772893772901</v>
      </c>
      <c r="O21" s="70">
        <f t="shared" si="3"/>
        <v>4.3411359397648772E-2</v>
      </c>
      <c r="P21" s="82">
        <f t="shared" si="8"/>
        <v>0.33397982365260859</v>
      </c>
      <c r="Q21" s="48">
        <f>origData!M21/origData!$Q$2</f>
        <v>8.3916083916083906E-2</v>
      </c>
      <c r="R21" s="48">
        <f>origData!N21/origData!$Q$2</f>
        <v>7.5524475524475526E-2</v>
      </c>
      <c r="S21" s="48">
        <f>origData!O21/origData!$Q$2</f>
        <v>7.1328671328671323E-2</v>
      </c>
      <c r="T21" s="48">
        <f>origData!P21/origData!$Q$2</f>
        <v>6.7132867132867119E-2</v>
      </c>
      <c r="U21" s="63">
        <f t="shared" si="4"/>
        <v>7.4475524475524468E-2</v>
      </c>
      <c r="V21" s="70">
        <f t="shared" si="5"/>
        <v>7.0222568016209555E-3</v>
      </c>
      <c r="W21" s="82">
        <f t="shared" si="9"/>
        <v>7.1115361414482705E-5</v>
      </c>
      <c r="X21" s="109">
        <v>0.61919999999999997</v>
      </c>
      <c r="Y21" s="109" t="s">
        <v>57</v>
      </c>
      <c r="Z21">
        <f t="shared" si="10"/>
        <v>1</v>
      </c>
    </row>
    <row r="22" spans="1:26" ht="14">
      <c r="A22" s="2" t="s">
        <v>38</v>
      </c>
      <c r="B22" s="3" t="s">
        <v>10</v>
      </c>
      <c r="C22" s="44">
        <f>origData!C22/origData!$G$2</f>
        <v>0.47019311502938704</v>
      </c>
      <c r="D22" s="44">
        <f>origData!D22/origData!$G$2</f>
        <v>0.48362720403022669</v>
      </c>
      <c r="E22" s="44">
        <f>origData!E22/origData!$G$2</f>
        <v>0.51385390428211586</v>
      </c>
      <c r="F22" s="44">
        <f>origData!F22/origData!$G$2</f>
        <v>0.55415617128463479</v>
      </c>
      <c r="G22" s="44">
        <f t="shared" si="0"/>
        <v>0.50545759865659112</v>
      </c>
      <c r="H22" s="70">
        <f t="shared" si="1"/>
        <v>3.6502186602500653E-2</v>
      </c>
      <c r="I22" s="78">
        <f t="shared" si="7"/>
        <v>4.9898594279471715E-4</v>
      </c>
      <c r="J22" s="48">
        <f>origData!H22/origData!$L$2</f>
        <v>0.96703296703296704</v>
      </c>
      <c r="K22" s="48">
        <f>origData!I22/origData!$L$2</f>
        <v>0.89010989010989017</v>
      </c>
      <c r="L22" s="48">
        <f>origData!J22/origData!$L$2</f>
        <v>0.86813186813186816</v>
      </c>
      <c r="M22" s="48">
        <f>origData!K22/origData!$L$2</f>
        <v>0.90109890109890112</v>
      </c>
      <c r="N22" s="48">
        <f t="shared" si="2"/>
        <v>0.90659340659340659</v>
      </c>
      <c r="O22" s="70">
        <f t="shared" si="3"/>
        <v>4.1708285007087668E-2</v>
      </c>
      <c r="P22" s="82">
        <f t="shared" si="8"/>
        <v>5.0836430201288793E-2</v>
      </c>
      <c r="Q22" s="48">
        <f>origData!M22/origData!$Q$2</f>
        <v>4.1958041958041953E-2</v>
      </c>
      <c r="R22" s="48">
        <f>origData!N22/origData!$Q$2</f>
        <v>1.3986013986013984E-2</v>
      </c>
      <c r="S22" s="48">
        <f>origData!O22/origData!$Q$2</f>
        <v>3.4965034965034961E-2</v>
      </c>
      <c r="T22" s="48">
        <f>origData!P22/origData!$Q$2</f>
        <v>4.3356643356643347E-2</v>
      </c>
      <c r="U22" s="63">
        <f t="shared" si="4"/>
        <v>3.3566433566433559E-2</v>
      </c>
      <c r="V22" s="70">
        <f t="shared" si="5"/>
        <v>1.3288500600162609E-2</v>
      </c>
      <c r="W22" s="82">
        <f t="shared" si="9"/>
        <v>4.7519779606320422E-5</v>
      </c>
      <c r="X22" s="109">
        <v>0.75509999999999999</v>
      </c>
      <c r="Y22" s="109" t="s">
        <v>57</v>
      </c>
      <c r="Z22">
        <f t="shared" si="10"/>
        <v>1</v>
      </c>
    </row>
    <row r="23" spans="1:26" ht="15" thickBot="1">
      <c r="A23" s="25" t="s">
        <v>53</v>
      </c>
      <c r="B23" s="22" t="s">
        <v>10</v>
      </c>
      <c r="C23" s="45">
        <f>origData!C23/origData!$G$2</f>
        <v>0.91687657430730474</v>
      </c>
      <c r="D23" s="45">
        <f>origData!D23/origData!$G$2</f>
        <v>0.89672544080604522</v>
      </c>
      <c r="E23" s="45">
        <f>origData!E23/origData!$G$2</f>
        <v>1.1083123425692696</v>
      </c>
      <c r="F23" s="45">
        <f>origData!F23/origData!$G$2</f>
        <v>1.0579345088161207</v>
      </c>
      <c r="G23" s="45">
        <f t="shared" si="0"/>
        <v>0.99496221662468509</v>
      </c>
      <c r="H23" s="71">
        <f t="shared" si="1"/>
        <v>0.10209636621713553</v>
      </c>
      <c r="I23" s="79">
        <f t="shared" si="7"/>
        <v>0.47347734158839277</v>
      </c>
      <c r="J23" s="45">
        <f>origData!H23/origData!$L$2</f>
        <v>1.2087912087912089</v>
      </c>
      <c r="K23" s="45">
        <f>origData!I23/origData!$L$2</f>
        <v>1.087912087912088</v>
      </c>
      <c r="L23" s="45">
        <f>origData!J23/origData!$L$2</f>
        <v>1.098901098901099</v>
      </c>
      <c r="M23" s="45">
        <f>origData!K23/origData!$L$2</f>
        <v>1.043956043956044</v>
      </c>
      <c r="N23" s="49">
        <f t="shared" si="2"/>
        <v>1.1098901098901099</v>
      </c>
      <c r="O23" s="71">
        <f t="shared" si="3"/>
        <v>6.8674576674561422E-2</v>
      </c>
      <c r="P23" s="83">
        <f t="shared" si="8"/>
        <v>4.3255627790968212E-2</v>
      </c>
      <c r="Q23" s="45">
        <f>origData!M23/origData!$Q$2</f>
        <v>1.3986013986013984E-2</v>
      </c>
      <c r="R23" s="45">
        <f>origData!N23/origData!$Q$2</f>
        <v>2.7972027972027969E-2</v>
      </c>
      <c r="S23" s="45">
        <f>origData!O23/origData!$Q$2</f>
        <v>2.0979020979020976E-2</v>
      </c>
      <c r="T23" s="45">
        <f>origData!P23/origData!$Q$2</f>
        <v>1.1188811188811189E-2</v>
      </c>
      <c r="U23" s="64">
        <f t="shared" si="4"/>
        <v>1.8531468531468531E-2</v>
      </c>
      <c r="V23" s="71">
        <f t="shared" si="5"/>
        <v>7.370317008539469E-3</v>
      </c>
      <c r="W23" s="83">
        <f t="shared" si="9"/>
        <v>5.8851211720425801E-5</v>
      </c>
      <c r="X23" s="108"/>
      <c r="Y23" s="108"/>
      <c r="Z23" s="87"/>
    </row>
    <row r="24" spans="1:26" ht="14">
      <c r="A24" s="11" t="s">
        <v>2</v>
      </c>
      <c r="B24" s="8" t="s">
        <v>3</v>
      </c>
      <c r="C24" s="43">
        <f>origData!C24/origData!$G$2</f>
        <v>1.0075566750629723</v>
      </c>
      <c r="D24" s="43">
        <f>origData!D24/origData!$G$2</f>
        <v>0.96725440806045337</v>
      </c>
      <c r="E24" s="43">
        <f>origData!E24/origData!$G$2</f>
        <v>0.89672544080604522</v>
      </c>
      <c r="F24" s="43">
        <f>origData!F24/origData!$G$2</f>
        <v>1.1083123425692696</v>
      </c>
      <c r="G24" s="43">
        <f t="shared" si="0"/>
        <v>0.9949622166246852</v>
      </c>
      <c r="H24" s="69">
        <f t="shared" si="1"/>
        <v>8.6595995144221879E-2</v>
      </c>
      <c r="I24" s="77">
        <f t="shared" si="7"/>
        <v>0.47135240602629713</v>
      </c>
      <c r="J24" s="47">
        <f>origData!H24/origData!$L$2</f>
        <v>0.19047619047619047</v>
      </c>
      <c r="K24" s="47">
        <f>origData!I24/origData!$L$2</f>
        <v>0.25274725274725274</v>
      </c>
      <c r="L24" s="47">
        <f>origData!J24/origData!$L$2</f>
        <v>0.17582417582417584</v>
      </c>
      <c r="M24" s="47">
        <f>origData!K24/origData!$L$2</f>
        <v>0.26373626373626374</v>
      </c>
      <c r="N24" s="47">
        <f t="shared" si="2"/>
        <v>0.22069597069597069</v>
      </c>
      <c r="O24" s="69">
        <f t="shared" si="3"/>
        <v>4.3113507788337758E-2</v>
      </c>
      <c r="P24" s="84">
        <f t="shared" si="8"/>
        <v>1.1918433242991611E-5</v>
      </c>
      <c r="Q24" s="47">
        <f>origData!M24/origData!$Q$2</f>
        <v>1.1188811188811187</v>
      </c>
      <c r="R24" s="47">
        <f>origData!N24/origData!$Q$2</f>
        <v>1.2307692307692306</v>
      </c>
      <c r="S24" s="47">
        <f>origData!O24/origData!$Q$2</f>
        <v>1.0349650349650348</v>
      </c>
      <c r="T24" s="47">
        <f>origData!P24/origData!$Q$2</f>
        <v>1.1328671328671327</v>
      </c>
      <c r="U24" s="63">
        <f t="shared" si="4"/>
        <v>1.1293706293706292</v>
      </c>
      <c r="V24" s="69">
        <f t="shared" si="5"/>
        <v>7.8635740051231223E-2</v>
      </c>
      <c r="W24" s="84">
        <f t="shared" si="9"/>
        <v>2.9509970381957636E-2</v>
      </c>
      <c r="X24" s="109">
        <v>0.86329999999999996</v>
      </c>
      <c r="Y24" s="109" t="s">
        <v>57</v>
      </c>
      <c r="Z24">
        <f t="shared" ref="Z24:Z35" si="11">IF(  AND(N24&lt;$AA$2, G24&gt;$AB$2, U24&gt;$AB$2),1, 0)</f>
        <v>1</v>
      </c>
    </row>
    <row r="25" spans="1:26" ht="14">
      <c r="A25" s="2" t="s">
        <v>4</v>
      </c>
      <c r="B25" s="3" t="s">
        <v>3</v>
      </c>
      <c r="C25" s="44">
        <f>origData!C25/origData!$G$2</f>
        <v>1.0075566750629723</v>
      </c>
      <c r="D25" s="44">
        <f>origData!D25/origData!$G$2</f>
        <v>1.2090680100755666</v>
      </c>
      <c r="E25" s="44">
        <f>origData!E25/origData!$G$2</f>
        <v>0.91687657430730474</v>
      </c>
      <c r="F25" s="44">
        <f>origData!F25/origData!$G$2</f>
        <v>0.79596977329974805</v>
      </c>
      <c r="G25" s="44">
        <f t="shared" si="0"/>
        <v>0.98236775818639799</v>
      </c>
      <c r="H25" s="70">
        <f t="shared" si="1"/>
        <v>0.17073524185102845</v>
      </c>
      <c r="I25" s="78">
        <f t="shared" si="7"/>
        <v>0.43409066681998254</v>
      </c>
      <c r="J25" s="48">
        <f>origData!H25/origData!$L$2</f>
        <v>0.17582417582417584</v>
      </c>
      <c r="K25" s="48">
        <f>origData!I25/origData!$L$2</f>
        <v>0.25274725274725274</v>
      </c>
      <c r="L25" s="48">
        <f>origData!J25/origData!$L$2</f>
        <v>0.27472527472527475</v>
      </c>
      <c r="M25" s="48">
        <f>origData!K25/origData!$L$2</f>
        <v>0.2087912087912088</v>
      </c>
      <c r="N25" s="48">
        <f t="shared" si="2"/>
        <v>0.22802197802197804</v>
      </c>
      <c r="O25" s="70">
        <f t="shared" si="3"/>
        <v>4.3411359397648688E-2</v>
      </c>
      <c r="P25" s="82">
        <f t="shared" si="8"/>
        <v>1.2146370978125913E-5</v>
      </c>
      <c r="Q25" s="48">
        <f>origData!M25/origData!$Q$2</f>
        <v>3.2634032634032625E-2</v>
      </c>
      <c r="R25" s="48">
        <f>origData!N25/origData!$Q$2</f>
        <v>4.3356643356643347E-2</v>
      </c>
      <c r="S25" s="48">
        <f>origData!O25/origData!$Q$2</f>
        <v>4.0559440559440552E-2</v>
      </c>
      <c r="T25" s="48">
        <f>origData!P25/origData!$Q$2</f>
        <v>3.6363636363636355E-2</v>
      </c>
      <c r="U25" s="63">
        <f t="shared" si="4"/>
        <v>3.8228438228438216E-2</v>
      </c>
      <c r="V25" s="70">
        <f t="shared" si="5"/>
        <v>4.6141412449589945E-3</v>
      </c>
      <c r="W25" s="82">
        <f t="shared" si="9"/>
        <v>6.722635853975703E-5</v>
      </c>
      <c r="X25" s="109">
        <v>0.9012</v>
      </c>
      <c r="Y25" s="109" t="s">
        <v>57</v>
      </c>
      <c r="Z25">
        <f t="shared" si="11"/>
        <v>0</v>
      </c>
    </row>
    <row r="26" spans="1:26" ht="14">
      <c r="A26" s="2" t="s">
        <v>8</v>
      </c>
      <c r="B26" s="3" t="s">
        <v>3</v>
      </c>
      <c r="C26" s="44">
        <f>origData!C26/origData!$G$2</f>
        <v>0.70986947561254876</v>
      </c>
      <c r="D26" s="44">
        <f>origData!D26/origData!$G$2</f>
        <v>0.70528967254408059</v>
      </c>
      <c r="E26" s="44">
        <f>origData!E26/origData!$G$2</f>
        <v>0.65491183879093195</v>
      </c>
      <c r="F26" s="44">
        <f>origData!F26/origData!$G$2</f>
        <v>0.72040302267002509</v>
      </c>
      <c r="G26" s="44">
        <f t="shared" si="0"/>
        <v>0.6976185024043966</v>
      </c>
      <c r="H26" s="70">
        <f t="shared" si="1"/>
        <v>2.8581930832755349E-2</v>
      </c>
      <c r="I26" s="78">
        <f t="shared" si="7"/>
        <v>3.410317828737425E-3</v>
      </c>
      <c r="J26" s="48">
        <f>origData!H26/origData!$L$2</f>
        <v>0</v>
      </c>
      <c r="K26" s="48">
        <f>origData!I26/origData!$L$2</f>
        <v>0</v>
      </c>
      <c r="L26" s="48">
        <f>origData!J26/origData!$L$2</f>
        <v>0</v>
      </c>
      <c r="M26" s="48">
        <f>origData!K26/origData!$L$2</f>
        <v>0</v>
      </c>
      <c r="N26" s="48">
        <f t="shared" si="2"/>
        <v>0</v>
      </c>
      <c r="O26" s="70" t="s">
        <v>57</v>
      </c>
      <c r="P26" s="82">
        <f t="shared" si="8"/>
        <v>7.2156302767908541E-5</v>
      </c>
      <c r="Q26" s="48">
        <f>origData!M26/origData!$Q$2</f>
        <v>5.085823267641449E-2</v>
      </c>
      <c r="R26" s="48">
        <f>origData!N26/origData!$Q$2</f>
        <v>4.1958041958041953E-2</v>
      </c>
      <c r="S26" s="48">
        <f>origData!O26/origData!$Q$2</f>
        <v>3.3566433566433559E-2</v>
      </c>
      <c r="T26" s="48">
        <f>origData!P26/origData!$Q$2</f>
        <v>4.4755244755244755E-2</v>
      </c>
      <c r="U26" s="63">
        <f t="shared" si="4"/>
        <v>4.2784488239033684E-2</v>
      </c>
      <c r="V26" s="70">
        <f t="shared" si="5"/>
        <v>7.0378077500366657E-3</v>
      </c>
      <c r="W26" s="82">
        <f t="shared" si="9"/>
        <v>6.4167969937637353E-5</v>
      </c>
      <c r="X26" s="109">
        <v>0.59799999999999998</v>
      </c>
      <c r="Y26" s="109" t="s">
        <v>57</v>
      </c>
      <c r="Z26">
        <f t="shared" si="11"/>
        <v>0</v>
      </c>
    </row>
    <row r="27" spans="1:26" ht="14">
      <c r="A27" s="2" t="s">
        <v>16</v>
      </c>
      <c r="B27" s="3" t="s">
        <v>3</v>
      </c>
      <c r="C27" s="44">
        <f>origData!C27/origData!$G$2</f>
        <v>0.81379577601240094</v>
      </c>
      <c r="D27" s="44">
        <f>origData!D27/origData!$G$2</f>
        <v>0.8664987405541561</v>
      </c>
      <c r="E27" s="44">
        <f>origData!E27/origData!$G$2</f>
        <v>0.74559193954659941</v>
      </c>
      <c r="F27" s="44">
        <f>origData!F27/origData!$G$2</f>
        <v>0.71536523929471019</v>
      </c>
      <c r="G27" s="44">
        <f t="shared" si="0"/>
        <v>0.7853129238519666</v>
      </c>
      <c r="H27" s="70">
        <f t="shared" si="1"/>
        <v>6.6640804750550189E-2</v>
      </c>
      <c r="I27" s="78">
        <f t="shared" si="7"/>
        <v>7.7930706574625211E-3</v>
      </c>
      <c r="J27" s="48">
        <f>origData!H27/origData!$L$2</f>
        <v>2.5359256128486898E-3</v>
      </c>
      <c r="K27" s="48">
        <f>origData!I27/origData!$L$2</f>
        <v>2.0879120879120881E-3</v>
      </c>
      <c r="L27" s="48">
        <f>origData!J27/origData!$L$2</f>
        <v>3.4065934065934068E-3</v>
      </c>
      <c r="M27" s="48">
        <f>origData!K27/origData!$L$2</f>
        <v>2.8571428571428571E-3</v>
      </c>
      <c r="N27" s="48">
        <f t="shared" si="2"/>
        <v>2.7218934911242606E-3</v>
      </c>
      <c r="O27" s="70">
        <f t="shared" si="3"/>
        <v>5.4375692277068837E-4</v>
      </c>
      <c r="P27" s="82">
        <f t="shared" si="8"/>
        <v>7.2704116115024931E-5</v>
      </c>
      <c r="Q27" s="48">
        <f>origData!M27/origData!$Q$2</f>
        <v>1.1941904249596558</v>
      </c>
      <c r="R27" s="48">
        <f>origData!N27/origData!$Q$2</f>
        <v>1.1048951048951048</v>
      </c>
      <c r="S27" s="48">
        <f>origData!O27/origData!$Q$2</f>
        <v>1.1328671328671327</v>
      </c>
      <c r="T27" s="48">
        <f>origData!P27/origData!$Q$2</f>
        <v>1.1748251748251748</v>
      </c>
      <c r="U27" s="63">
        <f t="shared" si="4"/>
        <v>1.1516944593867671</v>
      </c>
      <c r="V27" s="70">
        <f t="shared" si="5"/>
        <v>3.9547200886233938E-2</v>
      </c>
      <c r="W27" s="82">
        <f t="shared" si="9"/>
        <v>1.0267954947872204E-2</v>
      </c>
      <c r="X27" s="109">
        <v>0.78790000000000004</v>
      </c>
      <c r="Y27" s="109" t="s">
        <v>57</v>
      </c>
      <c r="Z27">
        <f t="shared" si="11"/>
        <v>1</v>
      </c>
    </row>
    <row r="28" spans="1:26" ht="14">
      <c r="A28" s="2" t="s">
        <v>17</v>
      </c>
      <c r="B28" s="3" t="s">
        <v>3</v>
      </c>
      <c r="C28" s="44">
        <f>origData!C28/origData!$G$2</f>
        <v>0.8816120906801006</v>
      </c>
      <c r="D28" s="44">
        <f>origData!D28/origData!$G$2</f>
        <v>0.82619647355163728</v>
      </c>
      <c r="E28" s="44">
        <f>origData!E28/origData!$G$2</f>
        <v>0.77581863979848864</v>
      </c>
      <c r="F28" s="44">
        <f>origData!F28/origData!$G$2</f>
        <v>0.83627204030226698</v>
      </c>
      <c r="G28" s="44">
        <f t="shared" si="0"/>
        <v>0.82997481108312332</v>
      </c>
      <c r="H28" s="70">
        <f t="shared" si="1"/>
        <v>4.2540815720964541E-2</v>
      </c>
      <c r="I28" s="78">
        <f t="shared" si="7"/>
        <v>1.7923136268154893E-2</v>
      </c>
      <c r="J28" s="48">
        <f>origData!H28/origData!$L$2</f>
        <v>2.2893772893772972E-2</v>
      </c>
      <c r="K28" s="48">
        <f>origData!I28/origData!$L$2</f>
        <v>2.7472527472527476E-2</v>
      </c>
      <c r="L28" s="48">
        <f>origData!J28/origData!$L$2</f>
        <v>2.0879120879120881E-2</v>
      </c>
      <c r="M28" s="48">
        <f>origData!K28/origData!$L$2</f>
        <v>2.4175824175824177E-2</v>
      </c>
      <c r="N28" s="48">
        <f t="shared" si="2"/>
        <v>2.3855311355311375E-2</v>
      </c>
      <c r="O28" s="70">
        <f t="shared" si="3"/>
        <v>2.7116325954854533E-3</v>
      </c>
      <c r="P28" s="82">
        <f t="shared" si="8"/>
        <v>7.6452875249394343E-5</v>
      </c>
      <c r="Q28" s="48">
        <f>origData!M28/origData!$Q$2</f>
        <v>1.7482517482517481</v>
      </c>
      <c r="R28" s="48">
        <f>origData!N28/origData!$Q$2</f>
        <v>1.5944055944055944</v>
      </c>
      <c r="S28" s="48">
        <f>origData!O28/origData!$Q$2</f>
        <v>1.3566433566433564</v>
      </c>
      <c r="T28" s="48">
        <f>origData!P28/origData!$Q$2</f>
        <v>1.4685314685314683</v>
      </c>
      <c r="U28" s="63">
        <f t="shared" si="4"/>
        <v>1.5419580419580419</v>
      </c>
      <c r="V28" s="70">
        <f t="shared" si="5"/>
        <v>0.16499516638651518</v>
      </c>
      <c r="W28" s="82">
        <f t="shared" si="9"/>
        <v>1.8173241415894556E-3</v>
      </c>
      <c r="X28" s="109">
        <v>0.64439999999999997</v>
      </c>
      <c r="Y28" s="109" t="s">
        <v>57</v>
      </c>
      <c r="Z28">
        <f t="shared" si="11"/>
        <v>1</v>
      </c>
    </row>
    <row r="29" spans="1:26" ht="14">
      <c r="A29" s="2" t="s">
        <v>18</v>
      </c>
      <c r="B29" s="3" t="s">
        <v>3</v>
      </c>
      <c r="C29" s="44">
        <f>origData!C29/origData!$G$2</f>
        <v>0.85828901949808745</v>
      </c>
      <c r="D29" s="44">
        <f>origData!D29/origData!$G$2</f>
        <v>0.79596977329974805</v>
      </c>
      <c r="E29" s="44">
        <f>origData!E29/origData!$G$2</f>
        <v>0.88664987405541551</v>
      </c>
      <c r="F29" s="44">
        <f>origData!F29/origData!$G$2</f>
        <v>0.92695214105793444</v>
      </c>
      <c r="G29" s="44">
        <f t="shared" si="0"/>
        <v>0.86696520197779625</v>
      </c>
      <c r="H29" s="70">
        <f t="shared" si="1"/>
        <v>5.3977784761184977E-2</v>
      </c>
      <c r="I29" s="78">
        <f t="shared" si="7"/>
        <v>3.6566332090407806E-2</v>
      </c>
      <c r="J29" s="48">
        <f>origData!H29/origData!$L$2</f>
        <v>4.0700040700040697E-3</v>
      </c>
      <c r="K29" s="48">
        <f>origData!I29/origData!$L$2</f>
        <v>3.0769230769230769E-3</v>
      </c>
      <c r="L29" s="48">
        <f>origData!J29/origData!$L$2</f>
        <v>2.9670329670329672E-3</v>
      </c>
      <c r="M29" s="48">
        <f>origData!K29/origData!$L$2</f>
        <v>3.956043956043956E-3</v>
      </c>
      <c r="N29" s="48">
        <f t="shared" si="2"/>
        <v>3.5175010175010173E-3</v>
      </c>
      <c r="O29" s="70">
        <f t="shared" si="3"/>
        <v>5.6429252481099792E-4</v>
      </c>
      <c r="P29" s="82">
        <f t="shared" si="8"/>
        <v>7.2874471980177388E-5</v>
      </c>
      <c r="Q29" s="48">
        <f>origData!M29/origData!$Q$2</f>
        <v>0.77700077700077752</v>
      </c>
      <c r="R29" s="48">
        <f>origData!N29/origData!$Q$2</f>
        <v>0.85314685314685301</v>
      </c>
      <c r="S29" s="48">
        <f>origData!O29/origData!$Q$2</f>
        <v>0.72727272727272718</v>
      </c>
      <c r="T29" s="48">
        <f>origData!P29/origData!$Q$2</f>
        <v>0.79720279720279719</v>
      </c>
      <c r="U29" s="63">
        <f t="shared" si="4"/>
        <v>0.78865578865578867</v>
      </c>
      <c r="V29" s="70">
        <f t="shared" si="5"/>
        <v>5.1033978021022379E-2</v>
      </c>
      <c r="W29" s="82">
        <f t="shared" si="9"/>
        <v>2.6987224730507815E-3</v>
      </c>
      <c r="X29" s="109">
        <v>1</v>
      </c>
      <c r="Y29" s="109" t="s">
        <v>57</v>
      </c>
      <c r="Z29">
        <f t="shared" si="11"/>
        <v>1</v>
      </c>
    </row>
    <row r="30" spans="1:26" ht="14">
      <c r="A30" s="2" t="s">
        <v>20</v>
      </c>
      <c r="B30" s="3" t="s">
        <v>3</v>
      </c>
      <c r="C30" s="44">
        <f>origData!C30/origData!$G$2</f>
        <v>0.61753473632891853</v>
      </c>
      <c r="D30" s="44">
        <f>origData!D30/origData!$G$2</f>
        <v>0.71738035264483624</v>
      </c>
      <c r="E30" s="44">
        <f>origData!E30/origData!$G$2</f>
        <v>0.65894206549118384</v>
      </c>
      <c r="F30" s="44">
        <f>origData!F30/origData!$G$2</f>
        <v>0.6277078085642317</v>
      </c>
      <c r="G30" s="44">
        <f t="shared" si="0"/>
        <v>0.65539124075729249</v>
      </c>
      <c r="H30" s="70">
        <f t="shared" si="1"/>
        <v>4.4025613998076439E-2</v>
      </c>
      <c r="I30" s="78">
        <f t="shared" si="7"/>
        <v>1.5149491812553304E-3</v>
      </c>
      <c r="J30" s="48">
        <f>origData!H30/origData!$L$2</f>
        <v>4.2538107054236092E-4</v>
      </c>
      <c r="K30" s="48">
        <f>origData!I30/origData!$L$2</f>
        <v>2.1978021978021981E-4</v>
      </c>
      <c r="L30" s="48">
        <f>origData!J30/origData!$L$2</f>
        <v>1.6483516483516484E-4</v>
      </c>
      <c r="M30" s="48">
        <f>origData!K30/origData!$L$2</f>
        <v>3.2967032967032967E-4</v>
      </c>
      <c r="N30" s="48">
        <f t="shared" si="2"/>
        <v>2.8491669620701881E-4</v>
      </c>
      <c r="O30" s="70">
        <f t="shared" si="3"/>
        <v>1.1371657284914429E-4</v>
      </c>
      <c r="P30" s="82">
        <f t="shared" si="8"/>
        <v>7.2215934116169817E-5</v>
      </c>
      <c r="Q30" s="48">
        <f>origData!M30/origData!$Q$2</f>
        <v>0.99255583126550895</v>
      </c>
      <c r="R30" s="48">
        <f>origData!N30/origData!$Q$2</f>
        <v>0.93706293706293697</v>
      </c>
      <c r="S30" s="48">
        <f>origData!O30/origData!$Q$2</f>
        <v>1.0629370629370627</v>
      </c>
      <c r="T30" s="48">
        <f>origData!P30/origData!$Q$2</f>
        <v>0.90909090909090906</v>
      </c>
      <c r="U30" s="63">
        <f t="shared" si="4"/>
        <v>0.97541168508910436</v>
      </c>
      <c r="V30" s="70">
        <f t="shared" si="5"/>
        <v>6.652262641760201E-2</v>
      </c>
      <c r="W30" s="82">
        <f t="shared" si="9"/>
        <v>0.32458678145707415</v>
      </c>
      <c r="X30" s="109">
        <v>0.61860000000000004</v>
      </c>
      <c r="Y30" s="109" t="s">
        <v>57</v>
      </c>
      <c r="Z30">
        <f t="shared" si="11"/>
        <v>1</v>
      </c>
    </row>
    <row r="31" spans="1:26" ht="14">
      <c r="A31" s="2" t="s">
        <v>22</v>
      </c>
      <c r="B31" s="3" t="s">
        <v>3</v>
      </c>
      <c r="C31" s="44">
        <f>origData!C31/origData!$G$2</f>
        <v>0.61753473632891853</v>
      </c>
      <c r="D31" s="44">
        <f>origData!D31/origData!$G$2</f>
        <v>0.65491183879093195</v>
      </c>
      <c r="E31" s="44">
        <f>origData!E31/origData!$G$2</f>
        <v>0.71536523929471019</v>
      </c>
      <c r="F31" s="44">
        <f>origData!F31/origData!$G$2</f>
        <v>0.63476070528967254</v>
      </c>
      <c r="G31" s="44">
        <f t="shared" si="0"/>
        <v>0.65564312992605822</v>
      </c>
      <c r="H31" s="70">
        <f t="shared" si="1"/>
        <v>4.1790575170571519E-2</v>
      </c>
      <c r="I31" s="78">
        <f t="shared" si="7"/>
        <v>1.6063540571374612E-3</v>
      </c>
      <c r="J31" s="48">
        <f>origData!H31/origData!$L$2</f>
        <v>3.5448422545196739E-4</v>
      </c>
      <c r="K31" s="48">
        <f>origData!I31/origData!$L$2</f>
        <v>2.1978021978021981E-4</v>
      </c>
      <c r="L31" s="48">
        <f>origData!J31/origData!$L$2</f>
        <v>1.098901098901099E-4</v>
      </c>
      <c r="M31" s="48">
        <f>origData!K31/origData!$L$2</f>
        <v>1.098901098901099E-4</v>
      </c>
      <c r="N31" s="48">
        <f t="shared" si="2"/>
        <v>1.9851116625310174E-4</v>
      </c>
      <c r="O31" s="70">
        <f t="shared" si="3"/>
        <v>1.1384583581633751E-4</v>
      </c>
      <c r="P31" s="82">
        <f t="shared" si="8"/>
        <v>7.2197281130094763E-5</v>
      </c>
      <c r="Q31" s="48">
        <f>origData!M31/origData!$Q$2</f>
        <v>0.58651026392961869</v>
      </c>
      <c r="R31" s="48">
        <f>origData!N31/origData!$Q$2</f>
        <v>0.64335664335664322</v>
      </c>
      <c r="S31" s="48">
        <f>origData!O31/origData!$Q$2</f>
        <v>0.58741258741258739</v>
      </c>
      <c r="T31" s="48">
        <f>origData!P31/origData!$Q$2</f>
        <v>0.65734265734265729</v>
      </c>
      <c r="U31" s="63">
        <f t="shared" si="4"/>
        <v>0.61865553801037665</v>
      </c>
      <c r="V31" s="70">
        <f t="shared" si="5"/>
        <v>3.6300268625087707E-2</v>
      </c>
      <c r="W31" s="82">
        <f t="shared" si="9"/>
        <v>3.0499789217622802E-4</v>
      </c>
      <c r="X31" s="109">
        <v>1</v>
      </c>
      <c r="Y31" s="109" t="s">
        <v>57</v>
      </c>
      <c r="Z31">
        <f t="shared" si="11"/>
        <v>1</v>
      </c>
    </row>
    <row r="32" spans="1:26" ht="14">
      <c r="A32" s="2" t="s">
        <v>23</v>
      </c>
      <c r="B32" s="3" t="s">
        <v>3</v>
      </c>
      <c r="C32" s="46">
        <f>origData!C32/origData!$G$2</f>
        <v>0.9235936188077245</v>
      </c>
      <c r="D32" s="46">
        <f>origData!D32/origData!$G$2</f>
        <v>1.1083123425692696</v>
      </c>
      <c r="E32" s="46">
        <f>origData!E32/origData!$G$2</f>
        <v>0.97833753148614611</v>
      </c>
      <c r="F32" s="46">
        <f>origData!F32/origData!$G$2</f>
        <v>0.90176322418136023</v>
      </c>
      <c r="G32" s="111">
        <f t="shared" si="0"/>
        <v>0.97800167926112502</v>
      </c>
      <c r="H32" s="73">
        <f t="shared" si="1"/>
        <v>9.0797893610503971E-2</v>
      </c>
      <c r="I32" s="80">
        <f t="shared" si="7"/>
        <v>0.37972326690413377</v>
      </c>
      <c r="J32" s="48">
        <f>origData!H32/origData!$L$2</f>
        <v>5.4029304029304024E-4</v>
      </c>
      <c r="K32" s="48">
        <f>origData!I32/origData!$L$2</f>
        <v>4.3956043956043961E-4</v>
      </c>
      <c r="L32" s="48">
        <f>origData!J32/origData!$L$2</f>
        <v>4.3956043956043961E-4</v>
      </c>
      <c r="M32" s="48">
        <f>origData!K32/origData!$L$2</f>
        <v>3.2967032967032967E-4</v>
      </c>
      <c r="N32" s="48">
        <f t="shared" si="2"/>
        <v>4.3727106227106226E-4</v>
      </c>
      <c r="O32" s="73">
        <f t="shared" si="3"/>
        <v>8.4304899308450989E-5</v>
      </c>
      <c r="P32" s="85">
        <f t="shared" si="8"/>
        <v>7.2249660742989449E-5</v>
      </c>
      <c r="Q32" s="65">
        <f>origData!M32/origData!$Q$2</f>
        <v>0.87412587412587406</v>
      </c>
      <c r="R32" s="65">
        <f>origData!N32/origData!$Q$2</f>
        <v>0.92307692307692302</v>
      </c>
      <c r="S32" s="65">
        <f>origData!O32/origData!$Q$2</f>
        <v>0.88111888111888104</v>
      </c>
      <c r="T32" s="65">
        <f>origData!P32/origData!$Q$2</f>
        <v>0.82517482517482499</v>
      </c>
      <c r="U32" s="63">
        <f t="shared" si="4"/>
        <v>0.87587412587412583</v>
      </c>
      <c r="V32" s="73">
        <f t="shared" si="5"/>
        <v>3.9317870025615653E-2</v>
      </c>
      <c r="W32" s="85">
        <f t="shared" si="9"/>
        <v>1.9954259027443449E-2</v>
      </c>
      <c r="X32" s="109">
        <v>0.97209999999999996</v>
      </c>
      <c r="Y32" s="109" t="s">
        <v>57</v>
      </c>
      <c r="Z32">
        <f t="shared" si="11"/>
        <v>1</v>
      </c>
    </row>
    <row r="33" spans="1:26" ht="14">
      <c r="A33" s="2" t="s">
        <v>27</v>
      </c>
      <c r="B33" s="3" t="s">
        <v>3</v>
      </c>
      <c r="C33" s="44">
        <f>origData!C33/origData!$G$2</f>
        <v>0.37783375314861456</v>
      </c>
      <c r="D33" s="44">
        <f>origData!D33/origData!$G$2</f>
        <v>0.41309823677581864</v>
      </c>
      <c r="E33" s="44">
        <f>origData!E33/origData!$G$2</f>
        <v>0.45340050377833752</v>
      </c>
      <c r="F33" s="44">
        <f>origData!F33/origData!$G$2</f>
        <v>0.39294710327455917</v>
      </c>
      <c r="G33" s="44">
        <f t="shared" si="0"/>
        <v>0.40931989924433243</v>
      </c>
      <c r="H33" s="70">
        <f t="shared" si="1"/>
        <v>3.2090090426978218E-2</v>
      </c>
      <c r="I33" s="78">
        <f t="shared" si="7"/>
        <v>3.1548180602849443E-4</v>
      </c>
      <c r="J33" s="48">
        <f>origData!H33/origData!$L$2</f>
        <v>0</v>
      </c>
      <c r="K33" s="48">
        <f>origData!I33/origData!$L$2</f>
        <v>0</v>
      </c>
      <c r="L33" s="48">
        <f>origData!J33/origData!$L$2</f>
        <v>0</v>
      </c>
      <c r="M33" s="48">
        <f>origData!K33/origData!$L$2</f>
        <v>0</v>
      </c>
      <c r="N33" s="48">
        <f t="shared" si="2"/>
        <v>0</v>
      </c>
      <c r="O33" s="70" t="s">
        <v>57</v>
      </c>
      <c r="P33" s="82">
        <f t="shared" si="8"/>
        <v>7.2156302767908541E-5</v>
      </c>
      <c r="Q33" s="48">
        <f>origData!M33/origData!$Q$2</f>
        <v>1.311188811188811</v>
      </c>
      <c r="R33" s="48">
        <f>origData!N33/origData!$Q$2</f>
        <v>1.3426573426573425</v>
      </c>
      <c r="S33" s="48">
        <f>origData!O33/origData!$Q$2</f>
        <v>1.3986013986013985</v>
      </c>
      <c r="T33" s="48">
        <f>origData!P33/origData!$Q$2</f>
        <v>1.3846153846153846</v>
      </c>
      <c r="U33" s="63">
        <f t="shared" si="4"/>
        <v>1.3592657342657342</v>
      </c>
      <c r="V33" s="70">
        <f t="shared" si="5"/>
        <v>3.9105777794627025E-2</v>
      </c>
      <c r="W33" s="82">
        <f t="shared" si="9"/>
        <v>3.4263877388030227E-4</v>
      </c>
      <c r="X33" s="109">
        <v>0.97219999999999995</v>
      </c>
      <c r="Y33" s="109" t="s">
        <v>57</v>
      </c>
      <c r="Z33">
        <f t="shared" si="11"/>
        <v>0</v>
      </c>
    </row>
    <row r="34" spans="1:26" ht="14">
      <c r="A34" s="2" t="s">
        <v>29</v>
      </c>
      <c r="B34" s="3" t="s">
        <v>3</v>
      </c>
      <c r="C34" s="44">
        <f>origData!C34/origData!$G$2</f>
        <v>0.63332133861101114</v>
      </c>
      <c r="D34" s="44">
        <f>origData!D34/origData!$G$2</f>
        <v>0.64483627204030225</v>
      </c>
      <c r="E34" s="44">
        <f>origData!E34/origData!$G$2</f>
        <v>0.81612090680100757</v>
      </c>
      <c r="F34" s="44">
        <f>origData!F34/origData!$G$2</f>
        <v>0.77581863979848864</v>
      </c>
      <c r="G34" s="44">
        <f t="shared" si="0"/>
        <v>0.7175242893127024</v>
      </c>
      <c r="H34" s="70">
        <f t="shared" si="1"/>
        <v>9.033784401560567E-2</v>
      </c>
      <c r="I34" s="78">
        <f t="shared" si="7"/>
        <v>3.1430772321536268E-3</v>
      </c>
      <c r="J34" s="48">
        <f>origData!H34/origData!$L$2</f>
        <v>0</v>
      </c>
      <c r="K34" s="48">
        <f>origData!I34/origData!$L$2</f>
        <v>0</v>
      </c>
      <c r="L34" s="48">
        <f>origData!J34/origData!$L$2</f>
        <v>0</v>
      </c>
      <c r="M34" s="48">
        <f>origData!K34/origData!$L$2</f>
        <v>0</v>
      </c>
      <c r="N34" s="48">
        <f t="shared" si="2"/>
        <v>0</v>
      </c>
      <c r="O34" s="70" t="s">
        <v>57</v>
      </c>
      <c r="P34" s="82">
        <f t="shared" si="8"/>
        <v>7.2156302767908541E-5</v>
      </c>
      <c r="Q34" s="48">
        <f>origData!M34/origData!$Q$2</f>
        <v>0.59940059940055934</v>
      </c>
      <c r="R34" s="48">
        <f>origData!N34/origData!$Q$2</f>
        <v>0.75524475524475521</v>
      </c>
      <c r="S34" s="48">
        <f>origData!O34/origData!$Q$2</f>
        <v>0.68531468531468531</v>
      </c>
      <c r="T34" s="48">
        <f>origData!P34/origData!$Q$2</f>
        <v>0.61538461538461531</v>
      </c>
      <c r="U34" s="63">
        <f t="shared" si="4"/>
        <v>0.66383616383615385</v>
      </c>
      <c r="V34" s="70">
        <f t="shared" si="5"/>
        <v>7.0022100923714706E-2</v>
      </c>
      <c r="W34" s="82">
        <f t="shared" si="9"/>
        <v>3.5078489724874983E-4</v>
      </c>
      <c r="X34" s="109">
        <v>0.93679999999999997</v>
      </c>
      <c r="Y34" s="109" t="s">
        <v>57</v>
      </c>
      <c r="Z34">
        <f t="shared" si="11"/>
        <v>1</v>
      </c>
    </row>
    <row r="35" spans="1:26" ht="14">
      <c r="A35" s="2" t="s">
        <v>34</v>
      </c>
      <c r="B35" s="3" t="s">
        <v>3</v>
      </c>
      <c r="C35" s="44">
        <f>origData!C35/origData!$G$2</f>
        <v>0.60453400503778332</v>
      </c>
      <c r="D35" s="44">
        <f>origData!D35/origData!$G$2</f>
        <v>0.68513853904282118</v>
      </c>
      <c r="E35" s="44">
        <f>origData!E35/origData!$G$2</f>
        <v>0.5642317380352645</v>
      </c>
      <c r="F35" s="44">
        <f>origData!F35/origData!$G$2</f>
        <v>0.64483627204030225</v>
      </c>
      <c r="G35" s="44">
        <f t="shared" si="0"/>
        <v>0.62468513853904284</v>
      </c>
      <c r="H35" s="70">
        <f t="shared" si="1"/>
        <v>5.098846597004171E-2</v>
      </c>
      <c r="I35" s="78">
        <f t="shared" si="7"/>
        <v>9.0848072226115066E-4</v>
      </c>
      <c r="J35" s="48">
        <f>origData!H35/origData!$L$2</f>
        <v>0</v>
      </c>
      <c r="K35" s="48">
        <f>origData!I35/origData!$L$2</f>
        <v>0</v>
      </c>
      <c r="L35" s="48">
        <f>origData!J35/origData!$L$2</f>
        <v>0</v>
      </c>
      <c r="M35" s="48">
        <f>origData!K35/origData!$L$2</f>
        <v>0</v>
      </c>
      <c r="N35" s="48">
        <f t="shared" si="2"/>
        <v>0</v>
      </c>
      <c r="O35" s="70" t="s">
        <v>57</v>
      </c>
      <c r="P35" s="82">
        <f t="shared" si="8"/>
        <v>7.2156302767908541E-5</v>
      </c>
      <c r="Q35" s="48">
        <f>origData!M35/origData!$Q$2</f>
        <v>0.46620046620046146</v>
      </c>
      <c r="R35" s="48">
        <f>origData!N35/origData!$Q$2</f>
        <v>0.58741258741258739</v>
      </c>
      <c r="S35" s="48">
        <f>origData!O35/origData!$Q$2</f>
        <v>0.54545454545454541</v>
      </c>
      <c r="T35" s="48">
        <f>origData!P35/origData!$Q$2</f>
        <v>0.50349650349650343</v>
      </c>
      <c r="U35" s="66">
        <f t="shared" si="4"/>
        <v>0.52564102564102444</v>
      </c>
      <c r="V35" s="70">
        <f t="shared" si="5"/>
        <v>5.1334163822283403E-2</v>
      </c>
      <c r="W35" s="82">
        <f t="shared" si="9"/>
        <v>5.6620759781105669E-5</v>
      </c>
      <c r="X35" s="109">
        <v>0.59760000000000002</v>
      </c>
      <c r="Y35" s="109" t="s">
        <v>57</v>
      </c>
      <c r="Z35">
        <f t="shared" si="11"/>
        <v>1</v>
      </c>
    </row>
    <row r="36" spans="1:26" ht="15" thickBot="1">
      <c r="A36" s="25" t="s">
        <v>51</v>
      </c>
      <c r="B36" s="22" t="s">
        <v>3</v>
      </c>
      <c r="C36" s="45">
        <f>origData!C36/origData!$G$2</f>
        <v>1.0579345088161207</v>
      </c>
      <c r="D36" s="45">
        <f>origData!D36/origData!$G$2</f>
        <v>0.95717884130982367</v>
      </c>
      <c r="E36" s="45">
        <f>origData!E36/origData!$G$2</f>
        <v>0.97732997481108308</v>
      </c>
      <c r="F36" s="45">
        <f>origData!F36/origData!$G$2</f>
        <v>1.0075566750629723</v>
      </c>
      <c r="G36" s="45">
        <f t="shared" si="0"/>
        <v>1</v>
      </c>
      <c r="H36" s="71">
        <f t="shared" si="1"/>
        <v>4.2944730878370974E-2</v>
      </c>
      <c r="I36" s="79">
        <f t="shared" si="7"/>
        <v>0.5</v>
      </c>
      <c r="J36" s="45">
        <f>origData!H36/origData!$L$2</f>
        <v>1.6483516483516484E-2</v>
      </c>
      <c r="K36" s="45">
        <f>origData!I36/origData!$L$2</f>
        <v>2.197802197802198E-2</v>
      </c>
      <c r="L36" s="45">
        <f>origData!J36/origData!$L$2</f>
        <v>1.098901098901099E-2</v>
      </c>
      <c r="M36" s="45">
        <f>origData!K36/origData!$L$2</f>
        <v>9.8901098901098897E-3</v>
      </c>
      <c r="N36" s="49">
        <f t="shared" si="2"/>
        <v>1.4835164835164836E-2</v>
      </c>
      <c r="O36" s="71">
        <f t="shared" si="3"/>
        <v>5.4558376471425139E-3</v>
      </c>
      <c r="P36" s="83">
        <f t="shared" si="8"/>
        <v>7.1195578775278394E-5</v>
      </c>
      <c r="Q36" s="45">
        <f>origData!M36/origData!$Q$2</f>
        <v>1.5384615384615383</v>
      </c>
      <c r="R36" s="45">
        <f>origData!N36/origData!$Q$2</f>
        <v>1.4685314685314683</v>
      </c>
      <c r="S36" s="45">
        <f>origData!O36/origData!$Q$2</f>
        <v>1.3566433566433564</v>
      </c>
      <c r="T36" s="45">
        <f>origData!P36/origData!$Q$2</f>
        <v>1.3846153846153846</v>
      </c>
      <c r="U36" s="64">
        <f t="shared" si="4"/>
        <v>1.4370629370629371</v>
      </c>
      <c r="V36" s="71">
        <f t="shared" si="5"/>
        <v>8.0989448570717493E-2</v>
      </c>
      <c r="W36" s="83">
        <f t="shared" si="9"/>
        <v>1.2535192559666379E-4</v>
      </c>
      <c r="X36" s="108" t="s">
        <v>63</v>
      </c>
      <c r="Y36" s="108" t="s">
        <v>64</v>
      </c>
      <c r="Z36" s="87"/>
    </row>
    <row r="37" spans="1:26" ht="14">
      <c r="A37" s="37" t="s">
        <v>9</v>
      </c>
      <c r="B37" s="3" t="s">
        <v>54</v>
      </c>
      <c r="C37" s="44">
        <f>origData!C37/origData!$G$2</f>
        <v>0.86362000719683629</v>
      </c>
      <c r="D37" s="44">
        <f>origData!D37/origData!$G$2</f>
        <v>0.88664987405541551</v>
      </c>
      <c r="E37" s="44">
        <f>origData!E37/origData!$G$2</f>
        <v>0.76574307304785894</v>
      </c>
      <c r="F37" s="44">
        <f>origData!F37/origData!$G$2</f>
        <v>0.91687657430730474</v>
      </c>
      <c r="G37" s="44">
        <f t="shared" si="0"/>
        <v>0.85822238215185387</v>
      </c>
      <c r="H37" s="70">
        <f t="shared" si="1"/>
        <v>6.4087109847860688E-2</v>
      </c>
      <c r="I37" s="78">
        <f t="shared" si="7"/>
        <v>3.1991205053286301E-2</v>
      </c>
      <c r="J37" s="48">
        <f>origData!H37/origData!$L$2</f>
        <v>0</v>
      </c>
      <c r="K37" s="48">
        <f>origData!I37/origData!$L$2</f>
        <v>0</v>
      </c>
      <c r="L37" s="48">
        <f>origData!J37/origData!$L$2</f>
        <v>0</v>
      </c>
      <c r="M37" s="48">
        <f>origData!K37/origData!$L$2</f>
        <v>0</v>
      </c>
      <c r="N37" s="48">
        <f t="shared" si="2"/>
        <v>0</v>
      </c>
      <c r="O37" s="70" t="s">
        <v>57</v>
      </c>
      <c r="P37" s="82">
        <f t="shared" si="8"/>
        <v>7.2156302767908541E-5</v>
      </c>
      <c r="Q37" s="48">
        <f>origData!M37/origData!$Q$2</f>
        <v>3.9960039960039953E-2</v>
      </c>
      <c r="R37" s="48">
        <f>origData!N37/origData!$Q$2</f>
        <v>2.6573426573426571E-2</v>
      </c>
      <c r="S37" s="48">
        <f>origData!O37/origData!$Q$2</f>
        <v>2.9370629370629366E-2</v>
      </c>
      <c r="T37" s="48">
        <f>origData!P37/origData!$Q$2</f>
        <v>3.4965034965034961E-2</v>
      </c>
      <c r="U37" s="63">
        <f t="shared" si="4"/>
        <v>3.2717282717282713E-2</v>
      </c>
      <c r="V37" s="70">
        <f t="shared" si="5"/>
        <v>5.8377371703914925E-3</v>
      </c>
      <c r="W37" s="82">
        <f t="shared" si="9"/>
        <v>6.4272152971062138E-5</v>
      </c>
      <c r="X37" s="109">
        <v>0.98950000000000005</v>
      </c>
      <c r="Y37" s="109">
        <v>0.62480000000000002</v>
      </c>
      <c r="Z37">
        <f t="shared" ref="Z37:Z42" si="12">IF(  AND(N37&lt;$AA$2, U37&lt;$AA$2, G37&gt;$AB$2),1, 0)</f>
        <v>1</v>
      </c>
    </row>
    <row r="38" spans="1:26" ht="14">
      <c r="A38" s="37" t="s">
        <v>11</v>
      </c>
      <c r="B38" s="3" t="s">
        <v>54</v>
      </c>
      <c r="C38" s="44">
        <f>origData!C38/origData!$G$2</f>
        <v>0.90680100755667503</v>
      </c>
      <c r="D38" s="44">
        <f>origData!D38/origData!$G$2</f>
        <v>0.88664987405541551</v>
      </c>
      <c r="E38" s="44">
        <f>origData!E38/origData!$G$2</f>
        <v>0.76574307304785894</v>
      </c>
      <c r="F38" s="44">
        <f>origData!F38/origData!$G$2</f>
        <v>0.92695214105793444</v>
      </c>
      <c r="G38" s="44">
        <f t="shared" si="0"/>
        <v>0.87153652392947101</v>
      </c>
      <c r="H38" s="70">
        <f t="shared" si="1"/>
        <v>7.0972940935842346E-2</v>
      </c>
      <c r="I38" s="78">
        <f t="shared" si="7"/>
        <v>4.4711664004145231E-2</v>
      </c>
      <c r="J38" s="48">
        <f>origData!H38/origData!$L$2</f>
        <v>1.0989010989010989E-3</v>
      </c>
      <c r="K38" s="48">
        <f>origData!I38/origData!$L$2</f>
        <v>2.1978021978021978E-3</v>
      </c>
      <c r="L38" s="48">
        <f>origData!J38/origData!$L$2</f>
        <v>1.6483516483516484E-3</v>
      </c>
      <c r="M38" s="48">
        <f>origData!K38/origData!$L$2</f>
        <v>3.2967032967032967E-3</v>
      </c>
      <c r="N38" s="48">
        <f t="shared" si="2"/>
        <v>2.0604395604395605E-3</v>
      </c>
      <c r="O38" s="70">
        <f t="shared" si="3"/>
        <v>9.1958124783131541E-4</v>
      </c>
      <c r="P38" s="82">
        <f t="shared" si="8"/>
        <v>7.2481732331933064E-5</v>
      </c>
      <c r="Q38" s="48">
        <f>origData!M38/origData!$Q$2</f>
        <v>1.6783216783216783E-2</v>
      </c>
      <c r="R38" s="48">
        <f>origData!N38/origData!$Q$2</f>
        <v>1.3986013986013984E-2</v>
      </c>
      <c r="S38" s="48">
        <f>origData!O38/origData!$Q$2</f>
        <v>2.0979020979020976E-2</v>
      </c>
      <c r="T38" s="48">
        <f>origData!P38/origData!$Q$2</f>
        <v>2.3776223776223772E-2</v>
      </c>
      <c r="U38" s="63">
        <f t="shared" si="4"/>
        <v>1.8881118881118882E-2</v>
      </c>
      <c r="V38" s="70">
        <f t="shared" si="5"/>
        <v>4.2613815883933148E-3</v>
      </c>
      <c r="W38" s="82">
        <f t="shared" si="9"/>
        <v>6.374836985004134E-5</v>
      </c>
      <c r="X38" s="109">
        <v>0.98939999999999995</v>
      </c>
      <c r="Y38" s="109">
        <v>0.66310000000000002</v>
      </c>
      <c r="Z38">
        <f t="shared" si="12"/>
        <v>1</v>
      </c>
    </row>
    <row r="39" spans="1:26" ht="14">
      <c r="A39" s="37" t="s">
        <v>13</v>
      </c>
      <c r="B39" s="3" t="s">
        <v>54</v>
      </c>
      <c r="C39" s="44">
        <f>origData!C39/origData!$G$2</f>
        <v>0.53736356003358521</v>
      </c>
      <c r="D39" s="44">
        <f>origData!D39/origData!$G$2</f>
        <v>0.44332493702770776</v>
      </c>
      <c r="E39" s="44">
        <f>origData!E39/origData!$G$2</f>
        <v>0.52392947103274556</v>
      </c>
      <c r="F39" s="44">
        <f>origData!F39/origData!$G$2</f>
        <v>0.54408060453400497</v>
      </c>
      <c r="G39" s="44">
        <f t="shared" si="0"/>
        <v>0.51217464315701089</v>
      </c>
      <c r="H39" s="70">
        <f t="shared" si="1"/>
        <v>4.572408039724863E-2</v>
      </c>
      <c r="I39" s="78">
        <f t="shared" si="7"/>
        <v>3.6715198500538164E-4</v>
      </c>
      <c r="J39" s="48">
        <f>origData!H39/origData!$L$2</f>
        <v>0</v>
      </c>
      <c r="K39" s="48">
        <f>origData!I39/origData!$L$2</f>
        <v>0</v>
      </c>
      <c r="L39" s="48">
        <f>origData!J39/origData!$L$2</f>
        <v>0</v>
      </c>
      <c r="M39" s="48">
        <f>origData!K39/origData!$L$2</f>
        <v>0</v>
      </c>
      <c r="N39" s="48">
        <f t="shared" si="2"/>
        <v>0</v>
      </c>
      <c r="O39" s="70" t="s">
        <v>57</v>
      </c>
      <c r="P39" s="82">
        <f t="shared" si="8"/>
        <v>7.2156302767908541E-5</v>
      </c>
      <c r="Q39" s="48">
        <f>origData!M39/origData!$Q$2</f>
        <v>0.11655011655011653</v>
      </c>
      <c r="R39" s="48">
        <f>origData!N39/origData!$Q$2</f>
        <v>0.11188811188811187</v>
      </c>
      <c r="S39" s="48">
        <f>origData!O39/origData!$Q$2</f>
        <v>0.10489510489510488</v>
      </c>
      <c r="T39" s="48">
        <f>origData!P39/origData!$Q$2</f>
        <v>0.10349650349650349</v>
      </c>
      <c r="U39" s="63">
        <f t="shared" si="4"/>
        <v>0.1092074592074592</v>
      </c>
      <c r="V39" s="70">
        <f t="shared" si="5"/>
        <v>5.9961213579029244E-3</v>
      </c>
      <c r="W39" s="82">
        <f t="shared" si="9"/>
        <v>8.2127376563689202E-5</v>
      </c>
      <c r="X39" s="109">
        <v>0.59499999999999997</v>
      </c>
      <c r="Y39" s="109">
        <v>0.81340000000000001</v>
      </c>
      <c r="Z39">
        <f t="shared" si="12"/>
        <v>1</v>
      </c>
    </row>
    <row r="40" spans="1:26" ht="14">
      <c r="A40" s="37" t="s">
        <v>15</v>
      </c>
      <c r="B40" s="3" t="s">
        <v>54</v>
      </c>
      <c r="C40" s="44">
        <f>origData!C40/origData!$G$2</f>
        <v>0.53029298687524851</v>
      </c>
      <c r="D40" s="44">
        <f>origData!D40/origData!$G$2</f>
        <v>0.55415617128463479</v>
      </c>
      <c r="E40" s="44">
        <f>origData!E40/origData!$G$2</f>
        <v>0.49370277078085639</v>
      </c>
      <c r="F40" s="44">
        <f>origData!F40/origData!$G$2</f>
        <v>0.47355163727959698</v>
      </c>
      <c r="G40" s="44">
        <f t="shared" si="0"/>
        <v>0.51292589155508417</v>
      </c>
      <c r="H40" s="70">
        <f t="shared" si="1"/>
        <v>3.5430617212985641E-2</v>
      </c>
      <c r="I40" s="78">
        <f t="shared" si="7"/>
        <v>5.4945796291698773E-4</v>
      </c>
      <c r="J40" s="48">
        <f>origData!H40/origData!$L$2</f>
        <v>2.3134759976865241E-4</v>
      </c>
      <c r="K40" s="48">
        <f>origData!I40/origData!$L$2</f>
        <v>1.098901098901099E-4</v>
      </c>
      <c r="L40" s="48">
        <f>origData!J40/origData!$L$2</f>
        <v>3.2967032967032967E-4</v>
      </c>
      <c r="M40" s="48">
        <f>origData!K40/origData!$L$2</f>
        <v>1.098901098901099E-4</v>
      </c>
      <c r="N40" s="48">
        <f t="shared" si="2"/>
        <v>1.9519953730480046E-4</v>
      </c>
      <c r="O40" s="70">
        <f t="shared" si="3"/>
        <v>1.0424182466219385E-4</v>
      </c>
      <c r="P40" s="82">
        <f t="shared" si="8"/>
        <v>7.2196864291607153E-5</v>
      </c>
      <c r="Q40" s="48">
        <f>origData!M40/origData!$Q$2</f>
        <v>1.2513801987486197</v>
      </c>
      <c r="R40" s="48">
        <f>origData!N40/origData!$Q$2</f>
        <v>1.2167832167832167</v>
      </c>
      <c r="S40" s="48">
        <f>origData!O40/origData!$Q$2</f>
        <v>1.0909090909090908</v>
      </c>
      <c r="T40" s="48">
        <f>origData!P40/origData!$Q$2</f>
        <v>1.1664335664335663</v>
      </c>
      <c r="U40" s="63">
        <f t="shared" si="4"/>
        <v>1.1813765182186233</v>
      </c>
      <c r="V40" s="70">
        <f t="shared" si="5"/>
        <v>6.8275509746794763E-2</v>
      </c>
      <c r="W40" s="82">
        <f t="shared" si="9"/>
        <v>6.5764877337953385E-3</v>
      </c>
      <c r="X40" s="109">
        <v>0.59950000000000003</v>
      </c>
      <c r="Y40" s="109">
        <v>0.68610000000000004</v>
      </c>
      <c r="Z40">
        <f t="shared" si="12"/>
        <v>0</v>
      </c>
    </row>
    <row r="41" spans="1:26" ht="14">
      <c r="A41" s="37" t="s">
        <v>33</v>
      </c>
      <c r="B41" s="3" t="s">
        <v>54</v>
      </c>
      <c r="C41" s="44">
        <f>origData!C41/origData!$G$2</f>
        <v>0.88664987405541551</v>
      </c>
      <c r="D41" s="44">
        <f>origData!D41/origData!$G$2</f>
        <v>0.79596977329974805</v>
      </c>
      <c r="E41" s="44">
        <f>origData!E41/origData!$G$2</f>
        <v>0.85642317380352651</v>
      </c>
      <c r="F41" s="44">
        <f>origData!F41/origData!$G$2</f>
        <v>0.81612090680100757</v>
      </c>
      <c r="G41" s="44">
        <f t="shared" si="0"/>
        <v>0.83879093198992449</v>
      </c>
      <c r="H41" s="70">
        <f t="shared" si="1"/>
        <v>3.9802858490539397E-2</v>
      </c>
      <c r="I41" s="78">
        <f t="shared" si="7"/>
        <v>2.1238713782965567E-2</v>
      </c>
      <c r="J41" s="48">
        <f>origData!H41/origData!$L$2</f>
        <v>1.3186813186813187E-3</v>
      </c>
      <c r="K41" s="48">
        <f>origData!I41/origData!$L$2</f>
        <v>2.4175824175824176E-3</v>
      </c>
      <c r="L41" s="48">
        <f>origData!J41/origData!$L$2</f>
        <v>1.978021978021978E-3</v>
      </c>
      <c r="M41" s="48">
        <f>origData!K41/origData!$L$2</f>
        <v>1.7582417582417585E-3</v>
      </c>
      <c r="N41" s="48">
        <f t="shared" si="2"/>
        <v>1.8681318681318681E-3</v>
      </c>
      <c r="O41" s="70">
        <f t="shared" si="3"/>
        <v>4.4835059195551588E-4</v>
      </c>
      <c r="P41" s="82">
        <f t="shared" si="8"/>
        <v>7.2531928908034721E-5</v>
      </c>
      <c r="Q41" s="48">
        <f>origData!M41/origData!$Q$2</f>
        <v>0</v>
      </c>
      <c r="R41" s="48">
        <f>origData!N41/origData!$Q$2</f>
        <v>0</v>
      </c>
      <c r="S41" s="48">
        <f>origData!O41/origData!$Q$2</f>
        <v>0</v>
      </c>
      <c r="T41" s="48">
        <f>origData!P41/origData!$Q$2</f>
        <v>0</v>
      </c>
      <c r="U41" s="63">
        <f t="shared" si="4"/>
        <v>0</v>
      </c>
      <c r="V41" s="70" t="s">
        <v>57</v>
      </c>
      <c r="W41" s="82">
        <f t="shared" si="9"/>
        <v>6.2661171996936999E-5</v>
      </c>
      <c r="X41" s="110">
        <v>0.92330000000000001</v>
      </c>
      <c r="Y41" s="109">
        <v>0.69220000000000004</v>
      </c>
      <c r="Z41">
        <f t="shared" si="12"/>
        <v>1</v>
      </c>
    </row>
    <row r="42" spans="1:26" s="20" customFormat="1" ht="15" thickBot="1">
      <c r="A42" s="88" t="s">
        <v>40</v>
      </c>
      <c r="B42" s="89" t="s">
        <v>54</v>
      </c>
      <c r="C42" s="90">
        <f>origData!C42/origData!$G$2</f>
        <v>1.0075566750629723</v>
      </c>
      <c r="D42" s="90">
        <f>origData!D42/origData!$G$2</f>
        <v>1.0377833753148613</v>
      </c>
      <c r="E42" s="90">
        <f>origData!E42/origData!$G$2</f>
        <v>0.97732997481108308</v>
      </c>
      <c r="F42" s="90">
        <f>origData!F42/origData!$G$2</f>
        <v>0.89672544080604522</v>
      </c>
      <c r="G42" s="90">
        <f t="shared" si="0"/>
        <v>0.97984886649874059</v>
      </c>
      <c r="H42" s="91">
        <f t="shared" si="1"/>
        <v>5.9448593679762372E-2</v>
      </c>
      <c r="I42" s="92">
        <f t="shared" si="7"/>
        <v>0.37341690459899068</v>
      </c>
      <c r="J42" s="93">
        <f>origData!H42/origData!$L$2</f>
        <v>0</v>
      </c>
      <c r="K42" s="93">
        <f>origData!I42/origData!$L$2</f>
        <v>0</v>
      </c>
      <c r="L42" s="93">
        <f>origData!J42/origData!$L$2</f>
        <v>0</v>
      </c>
      <c r="M42" s="93">
        <f>origData!K42/origData!$L$2</f>
        <v>0</v>
      </c>
      <c r="N42" s="93">
        <f t="shared" si="2"/>
        <v>0</v>
      </c>
      <c r="O42" s="70" t="s">
        <v>57</v>
      </c>
      <c r="P42" s="94">
        <f t="shared" si="8"/>
        <v>7.2156302767908541E-5</v>
      </c>
      <c r="Q42" s="93">
        <f>origData!M42/origData!$Q$2</f>
        <v>3.7296037296037289E-2</v>
      </c>
      <c r="R42" s="93">
        <f>origData!N42/origData!$Q$2</f>
        <v>2.6573426573426571E-2</v>
      </c>
      <c r="S42" s="93">
        <f>origData!O42/origData!$Q$2</f>
        <v>3.4965034965034961E-2</v>
      </c>
      <c r="T42" s="93">
        <f>origData!P42/origData!$Q$2</f>
        <v>2.517482517482517E-2</v>
      </c>
      <c r="U42" s="95">
        <f t="shared" si="4"/>
        <v>3.1002331002330998E-2</v>
      </c>
      <c r="V42" s="91">
        <f t="shared" si="5"/>
        <v>5.9040365093225014E-3</v>
      </c>
      <c r="W42" s="94">
        <f t="shared" si="9"/>
        <v>6.3820961573602354E-5</v>
      </c>
      <c r="X42" s="109">
        <v>0.97919999999999996</v>
      </c>
      <c r="Y42" s="110">
        <v>0.64580000000000004</v>
      </c>
      <c r="Z42">
        <f t="shared" si="12"/>
        <v>1</v>
      </c>
    </row>
    <row r="43" spans="1:26" ht="15" thickBot="1">
      <c r="A43" s="25" t="s">
        <v>65</v>
      </c>
      <c r="B43" s="22"/>
      <c r="C43" s="45"/>
      <c r="D43" s="45"/>
      <c r="E43" s="45"/>
      <c r="F43" s="45"/>
      <c r="G43" s="45"/>
      <c r="H43" s="71"/>
      <c r="I43" s="79"/>
      <c r="J43" s="45"/>
      <c r="K43" s="45"/>
      <c r="L43" s="45"/>
      <c r="M43" s="45"/>
      <c r="N43" s="49"/>
      <c r="O43" s="71"/>
      <c r="P43" s="83"/>
      <c r="Q43" s="45"/>
      <c r="R43" s="45"/>
      <c r="S43" s="45"/>
      <c r="T43" s="45"/>
      <c r="U43" s="64"/>
      <c r="V43" s="71"/>
      <c r="W43" s="83"/>
      <c r="X43" s="108" t="s">
        <v>66</v>
      </c>
      <c r="Y43" s="108" t="s">
        <v>64</v>
      </c>
      <c r="Z43" s="87"/>
    </row>
    <row r="44" spans="1:26" s="104" customFormat="1" ht="15" thickBot="1">
      <c r="A44" s="96" t="s">
        <v>31</v>
      </c>
      <c r="B44" s="97" t="s">
        <v>55</v>
      </c>
      <c r="C44" s="98">
        <f>origData!C43/origData!$G$2</f>
        <v>5.037783375314861E-2</v>
      </c>
      <c r="D44" s="98">
        <f>origData!D43/origData!$G$2</f>
        <v>3.8287153652392943E-2</v>
      </c>
      <c r="E44" s="98">
        <f>origData!E43/origData!$G$2</f>
        <v>4.433249370277078E-2</v>
      </c>
      <c r="F44" s="98">
        <f>origData!F43/origData!$G$2</f>
        <v>5.1385390428211587E-2</v>
      </c>
      <c r="G44" s="98">
        <f t="shared" si="0"/>
        <v>4.6095717884130978E-2</v>
      </c>
      <c r="H44" s="99">
        <f t="shared" si="1"/>
        <v>5.9448593679762365E-3</v>
      </c>
      <c r="I44" s="100">
        <f t="shared" si="7"/>
        <v>1.5686268589008791E-4</v>
      </c>
      <c r="J44" s="101">
        <f>origData!H43/origData!$L$2</f>
        <v>0</v>
      </c>
      <c r="K44" s="101">
        <f>origData!I43/origData!$L$2</f>
        <v>0</v>
      </c>
      <c r="L44" s="101">
        <f>origData!J43/origData!$L$2</f>
        <v>0</v>
      </c>
      <c r="M44" s="101">
        <f>origData!K43/origData!$L$2</f>
        <v>0</v>
      </c>
      <c r="N44" s="101">
        <f t="shared" si="2"/>
        <v>0</v>
      </c>
      <c r="O44" s="70" t="s">
        <v>57</v>
      </c>
      <c r="P44" s="102">
        <f t="shared" si="8"/>
        <v>7.2156302767908541E-5</v>
      </c>
      <c r="Q44" s="101">
        <f>origData!M43/origData!$Q$2</f>
        <v>0.55944055944055937</v>
      </c>
      <c r="R44" s="101">
        <f>origData!N43/origData!$Q$2</f>
        <v>0.51748251748251739</v>
      </c>
      <c r="S44" s="101">
        <f>origData!O43/origData!$Q$2</f>
        <v>0.57342657342657344</v>
      </c>
      <c r="T44" s="101">
        <f>origData!P43/origData!$Q$2</f>
        <v>0.62937062937062926</v>
      </c>
      <c r="U44" s="103">
        <f t="shared" si="4"/>
        <v>0.56993006993006978</v>
      </c>
      <c r="V44" s="99">
        <f t="shared" si="5"/>
        <v>4.5285282191677045E-2</v>
      </c>
      <c r="W44" s="102">
        <f t="shared" si="9"/>
        <v>1.1589338704737216E-4</v>
      </c>
      <c r="X44" s="109">
        <v>0.64100000000000001</v>
      </c>
      <c r="Y44" s="109">
        <v>0.63109999999999999</v>
      </c>
      <c r="Z44" s="104">
        <f>IF(  AND(G44&lt;$AA$2, N44&lt;$AA$2, U44&gt;$AB$2),1, 0)</f>
        <v>1</v>
      </c>
    </row>
    <row r="46" spans="1:26">
      <c r="Y46" t="s">
        <v>70</v>
      </c>
      <c r="Z46" s="116">
        <f>AVERAGE(X3:X11,X13:X22,X24:X35,Y37:Y42)</f>
        <v>0.75460540540540566</v>
      </c>
    </row>
  </sheetData>
  <phoneticPr fontId="4" type="noConversion"/>
  <conditionalFormatting sqref="N1:N4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4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4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:H1048576">
    <cfRule type="dataBar" priority="53">
      <dataBar>
        <cfvo type="min"/>
        <cfvo type="max"/>
        <color rgb="FF638EC6"/>
      </dataBar>
    </cfRule>
  </conditionalFormatting>
  <conditionalFormatting sqref="P45:P1048576 P1:P2 O1:O1048576">
    <cfRule type="dataBar" priority="28">
      <dataBar>
        <cfvo type="min"/>
        <cfvo type="max"/>
        <color rgb="FF638EC6"/>
      </dataBar>
    </cfRule>
  </conditionalFormatting>
  <conditionalFormatting sqref="V1:V1048576">
    <cfRule type="dataBar" priority="27">
      <dataBar>
        <cfvo type="min"/>
        <cfvo type="max"/>
        <color rgb="FF638EC6"/>
      </dataBar>
    </cfRule>
  </conditionalFormatting>
  <conditionalFormatting sqref="Z1:Z1048576">
    <cfRule type="iconSet" priority="24">
      <iconSet iconSet="3Signs">
        <cfvo type="percent" val="0"/>
        <cfvo type="percent" val="33"/>
        <cfvo type="percent" val="67"/>
      </iconSet>
    </cfRule>
  </conditionalFormatting>
  <conditionalFormatting sqref="W1:W1048576 I1:I1048576 P1:P1048576">
    <cfRule type="iconSet" priority="22">
      <iconSet>
        <cfvo type="percent" val="0"/>
        <cfvo type="num" val="1E-3"/>
        <cfvo type="num" val="0.01"/>
      </iconSet>
    </cfRule>
  </conditionalFormatting>
  <conditionalFormatting sqref="X1:Y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">
    <cfRule type="dataBar" priority="4">
      <dataBar>
        <cfvo type="min"/>
        <cfvo type="max"/>
        <color rgb="FF638EC6"/>
      </dataBar>
    </cfRule>
  </conditionalFormatting>
  <conditionalFormatting sqref="O1">
    <cfRule type="dataBar" priority="3">
      <dataBar>
        <cfvo type="min"/>
        <cfvo type="max"/>
        <color rgb="FF638EC6"/>
      </dataBar>
    </cfRule>
  </conditionalFormatting>
  <conditionalFormatting sqref="O2:O44">
    <cfRule type="dataBar" priority="2">
      <dataBar>
        <cfvo type="min"/>
        <cfvo type="max"/>
        <color rgb="FF638EC6"/>
      </dataBar>
    </cfRule>
  </conditionalFormatting>
  <conditionalFormatting sqref="V2:V44">
    <cfRule type="dataBar" priority="1">
      <dataBar>
        <cfvo type="min"/>
        <cfvo type="max"/>
        <color rgb="FF638EC6"/>
      </dataBar>
    </cfRule>
  </conditionalFormatting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origData</vt:lpstr>
      <vt:lpstr>normToWt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</dc:creator>
  <cp:lastModifiedBy>Nives Skunca</cp:lastModifiedBy>
  <dcterms:created xsi:type="dcterms:W3CDTF">2012-05-02T11:21:44Z</dcterms:created>
  <dcterms:modified xsi:type="dcterms:W3CDTF">2012-07-02T18:11:15Z</dcterms:modified>
</cp:coreProperties>
</file>